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904" activeTab="13"/>
  </bookViews>
  <sheets>
    <sheet name="111 Свод" sheetId="1" r:id="rId1"/>
    <sheet name="оплата труда (общ)" sheetId="2" r:id="rId2"/>
    <sheet name="оплата труда (тек.год)" sheetId="3" r:id="rId3"/>
    <sheet name="опл труда 1и2 год" sheetId="4" r:id="rId4"/>
    <sheet name="пособие за первые три дня" sheetId="5" r:id="rId5"/>
    <sheet name="распределение 111" sheetId="6" r:id="rId6"/>
    <sheet name="112 Свод" sheetId="7" r:id="rId7"/>
    <sheet name="расчет за искл.ФОТ" sheetId="8" r:id="rId8"/>
    <sheet name="командировки (226)" sheetId="9" r:id="rId9"/>
    <sheet name="суточные (212)" sheetId="10" r:id="rId10"/>
    <sheet name="иные расходы " sheetId="11" r:id="rId11"/>
    <sheet name="распределение112" sheetId="12" r:id="rId12"/>
    <sheet name="119 Свод" sheetId="13" r:id="rId13"/>
    <sheet name="взносы на обязат.стахование" sheetId="14" r:id="rId14"/>
    <sheet name="пособие д-и" sheetId="15" r:id="rId15"/>
    <sheet name="распределение 119" sheetId="16" r:id="rId16"/>
  </sheets>
  <definedNames>
    <definedName name="Excel_BuiltIn_Print_Area">NA()</definedName>
    <definedName name="Excel_BuiltIn_Print_Titles" localSheetId="10">'иные расходы '!#REF!</definedName>
    <definedName name="Excel_BuiltIn_Print_Titles" localSheetId="8">'командировки (226)'!#REF!</definedName>
    <definedName name="Excel_BuiltIn_Print_Titles" localSheetId="9">'суточные (212)'!#REF!</definedName>
    <definedName name="Excel_BuiltIn_Print_Titles">NA()</definedName>
    <definedName name="_xlnm.Print_Titles" localSheetId="7">'расчет за искл.ФОТ'!$3:$7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U21" authorId="0">
      <text>
        <r>
          <rPr>
            <b/>
            <sz val="9"/>
            <color indexed="8"/>
            <rFont val="Tahoma"/>
            <family val="2"/>
          </rPr>
          <t xml:space="preserve">555:
</t>
        </r>
        <r>
          <rPr>
            <sz val="9"/>
            <color indexed="8"/>
            <rFont val="Tahoma"/>
            <family val="2"/>
          </rPr>
          <t>ср.спис 2021 = 72</t>
        </r>
      </text>
    </comment>
    <comment ref="U29" authorId="0">
      <text>
        <r>
          <rPr>
            <b/>
            <sz val="9"/>
            <color indexed="8"/>
            <rFont val="Tahoma"/>
            <family val="2"/>
          </rPr>
          <t xml:space="preserve">555:
</t>
        </r>
        <r>
          <rPr>
            <sz val="9"/>
            <color indexed="8"/>
            <rFont val="Tahoma"/>
            <family val="2"/>
          </rPr>
          <t xml:space="preserve">ср.спис 2021 = 37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U20" authorId="0">
      <text>
        <r>
          <rPr>
            <b/>
            <sz val="9"/>
            <color indexed="8"/>
            <rFont val="Tahoma"/>
            <family val="2"/>
          </rPr>
          <t xml:space="preserve">555:
</t>
        </r>
        <r>
          <rPr>
            <sz val="9"/>
            <color indexed="8"/>
            <rFont val="Tahoma"/>
            <family val="2"/>
          </rPr>
          <t>ср.спис 2021 = 72</t>
        </r>
      </text>
    </comment>
    <comment ref="U28" authorId="0">
      <text>
        <r>
          <rPr>
            <b/>
            <sz val="9"/>
            <color indexed="8"/>
            <rFont val="Tahoma"/>
            <family val="2"/>
          </rPr>
          <t xml:space="preserve">555:
</t>
        </r>
        <r>
          <rPr>
            <sz val="9"/>
            <color indexed="8"/>
            <rFont val="Tahoma"/>
            <family val="2"/>
          </rPr>
          <t xml:space="preserve">ср.спис 2021 = 37
</t>
        </r>
      </text>
    </comment>
    <comment ref="U57" authorId="0">
      <text>
        <r>
          <rPr>
            <b/>
            <sz val="9"/>
            <color indexed="8"/>
            <rFont val="Tahoma"/>
            <family val="2"/>
          </rPr>
          <t xml:space="preserve">555:
</t>
        </r>
        <r>
          <rPr>
            <sz val="9"/>
            <color indexed="8"/>
            <rFont val="Tahoma"/>
            <family val="2"/>
          </rPr>
          <t>ср.спис 2021 = 72</t>
        </r>
      </text>
    </comment>
    <comment ref="U65" authorId="0">
      <text>
        <r>
          <rPr>
            <b/>
            <sz val="9"/>
            <color indexed="8"/>
            <rFont val="Tahoma"/>
            <family val="2"/>
          </rPr>
          <t xml:space="preserve">555:
</t>
        </r>
        <r>
          <rPr>
            <sz val="9"/>
            <color indexed="8"/>
            <rFont val="Tahoma"/>
            <family val="2"/>
          </rPr>
          <t xml:space="preserve">ср.спис 2021 = 37
</t>
        </r>
      </text>
    </comment>
  </commentList>
</comments>
</file>

<file path=xl/sharedStrings.xml><?xml version="1.0" encoding="utf-8"?>
<sst xmlns="http://schemas.openxmlformats.org/spreadsheetml/2006/main" count="1045" uniqueCount="309">
  <si>
    <t>Обоснования (расчеты) расходов на оплату труда</t>
  </si>
  <si>
    <t>на 20</t>
  </si>
  <si>
    <t>22</t>
  </si>
  <si>
    <t>год и на плановый период 20</t>
  </si>
  <si>
    <t>23</t>
  </si>
  <si>
    <t>и 20</t>
  </si>
  <si>
    <t>24</t>
  </si>
  <si>
    <r>
      <t>годов</t>
    </r>
    <r>
      <rPr>
        <b/>
        <vertAlign val="superscript"/>
        <sz val="12"/>
        <rFont val="Times New Roman"/>
        <family val="1"/>
      </rPr>
      <t>18</t>
    </r>
  </si>
  <si>
    <t>КОДЫ</t>
  </si>
  <si>
    <t>от «</t>
  </si>
  <si>
    <t>»</t>
  </si>
  <si>
    <t xml:space="preserve"> г.</t>
  </si>
  <si>
    <t>Дата</t>
  </si>
  <si>
    <t>по Сводному</t>
  </si>
  <si>
    <t>реестру</t>
  </si>
  <si>
    <t>ИНН</t>
  </si>
  <si>
    <t>Учреждение</t>
  </si>
  <si>
    <t>КПП</t>
  </si>
  <si>
    <t>594801001</t>
  </si>
  <si>
    <t>Вид документа</t>
  </si>
  <si>
    <r>
      <t>(первичный — «0», уточненный — «1», «2», «3», «...»)</t>
    </r>
    <r>
      <rPr>
        <vertAlign val="superscript"/>
        <sz val="7"/>
        <rFont val="Times New Roman"/>
        <family val="1"/>
      </rPr>
      <t>2</t>
    </r>
  </si>
  <si>
    <t>383</t>
  </si>
  <si>
    <t>Единица измерения: руб.</t>
  </si>
  <si>
    <t>по ОКЕИ</t>
  </si>
  <si>
    <t>1. Расчет плановых выплат на оплату труда</t>
  </si>
  <si>
    <t>Наименование показателя</t>
  </si>
  <si>
    <t>Код</t>
  </si>
  <si>
    <t>Сумма</t>
  </si>
  <si>
    <t>строки</t>
  </si>
  <si>
    <t>на 2023 год</t>
  </si>
  <si>
    <t>на 2024 год</t>
  </si>
  <si>
    <t>(на текущий</t>
  </si>
  <si>
    <t>(на первый год</t>
  </si>
  <si>
    <t>(на второй год</t>
  </si>
  <si>
    <t>финансовый год)</t>
  </si>
  <si>
    <t>планового периода)</t>
  </si>
  <si>
    <t>Кредиторская задолженность на начало года</t>
  </si>
  <si>
    <t>0100</t>
  </si>
  <si>
    <t>Дебиторская задолженность на начало года</t>
  </si>
  <si>
    <t>0200</t>
  </si>
  <si>
    <t>Расходы на оплату труда</t>
  </si>
  <si>
    <t>0300</t>
  </si>
  <si>
    <t>Кредиторская задолженность на конец года</t>
  </si>
  <si>
    <t>0400</t>
  </si>
  <si>
    <t>Дебиторская задолженность на конец года</t>
  </si>
  <si>
    <t>0500</t>
  </si>
  <si>
    <t>Итого планируемых выплат на оплату труда</t>
  </si>
  <si>
    <t>9000</t>
  </si>
  <si>
    <t>(стр. 0100–стр. 0200+стр. 0300–стр. 0400+стр. 0500)</t>
  </si>
  <si>
    <r>
      <t>18</t>
    </r>
    <r>
      <rPr>
        <sz val="8"/>
        <rFont val="Times New Roman"/>
        <family val="1"/>
      </rPr>
      <t xml:space="preserve"> Формируется по элементу вида расходов 111 «Фонд оплаты труда учреждений» классификации расходов бюджетов.</t>
    </r>
  </si>
  <si>
    <t>2. Расчет расходов на оплату труда</t>
  </si>
  <si>
    <t>Расходы на выплату заработной платы, осуществляемые на основе договоров (контрактов)</t>
  </si>
  <si>
    <t>в соответствии с трудовым законодательством</t>
  </si>
  <si>
    <t>Пособия за первые три дня временной нетрудоспособности за счет средств работодателя</t>
  </si>
  <si>
    <t>в случае заболевания работника или полученной им травмы (за исключением несчастных</t>
  </si>
  <si>
    <t>случаев на производстве и профессиональных заболеваний)</t>
  </si>
  <si>
    <t>Иные расходы, включаемые в фонд оплаты труда</t>
  </si>
  <si>
    <t>0600</t>
  </si>
  <si>
    <t>Итого</t>
  </si>
  <si>
    <t>2.1. Расчет расходов на выплату заработной платы, осуществляемые на основе договоров (контрактов) в соответствии с трудовым законодательством</t>
  </si>
  <si>
    <t>Категория должностей</t>
  </si>
  <si>
    <t>Установленная</t>
  </si>
  <si>
    <t>Фонд оплаты труда в год</t>
  </si>
  <si>
    <t>средняя</t>
  </si>
  <si>
    <t>численность,</t>
  </si>
  <si>
    <t>всего</t>
  </si>
  <si>
    <r>
      <t xml:space="preserve">в том числе: </t>
    </r>
    <r>
      <rPr>
        <b/>
        <i/>
        <sz val="10"/>
        <rFont val="Times New Roman"/>
        <family val="1"/>
      </rPr>
      <t>*</t>
    </r>
  </si>
  <si>
    <t>заработная</t>
  </si>
  <si>
    <t>ставки</t>
  </si>
  <si>
    <t>(гр. 5+гр. 6)</t>
  </si>
  <si>
    <t>базовая</t>
  </si>
  <si>
    <t>по выплатам</t>
  </si>
  <si>
    <t>плата</t>
  </si>
  <si>
    <t>часть</t>
  </si>
  <si>
    <t>стимулирующего</t>
  </si>
  <si>
    <t>(гр. 4 / гр. 3 / 12)</t>
  </si>
  <si>
    <t xml:space="preserve"> характера</t>
  </si>
  <si>
    <t>Административно-управленческий персонал, всего</t>
  </si>
  <si>
    <t>0001</t>
  </si>
  <si>
    <t>в том числе</t>
  </si>
  <si>
    <t>за счет средств субсидия на выполнение муниципального задания за счет средств краевого бюджета (КФСР 0701)</t>
  </si>
  <si>
    <t>за счет средств субсидия на выполнение муниципального задания за счет средств краевого бюджета (КФСР 0702)</t>
  </si>
  <si>
    <t>за счет средств субсидии 774220509 Предоставление мер социальной поддержки педагогическим работникам образовательных организаций</t>
  </si>
  <si>
    <t>за счет средств субсидии 774220511 Обеспечение деятельности Центра образования цифрового и гуманитарного профилей "Точка роста"</t>
  </si>
  <si>
    <t>за счет средств субсидии 774220545 Ежемесячная выплата за классное руководство за счет средств федерального бюджета</t>
  </si>
  <si>
    <t>за счет средств от доходов от оказания дополнительных платных услуг</t>
  </si>
  <si>
    <t>Педагогический (основной, учебно-вспомогательный) персонал</t>
  </si>
  <si>
    <t>0002</t>
  </si>
  <si>
    <t>Прочий персонал</t>
  </si>
  <si>
    <t>0003</t>
  </si>
  <si>
    <t>*</t>
  </si>
  <si>
    <t>При наличии нормативно-правового акта</t>
  </si>
  <si>
    <t>2.2. Расчет расходов на выплаты пособий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</si>
  <si>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Наименование выплаты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</si>
  <si>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</si>
  <si>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</si>
  <si>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</si>
  <si>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размер</t>
  </si>
  <si>
    <t>численность</t>
  </si>
  <si>
    <t>сумма</t>
  </si>
  <si>
    <t>выплаты</t>
  </si>
  <si>
    <t>получателей</t>
  </si>
  <si>
    <t>на 1 человека</t>
  </si>
  <si>
    <t>выплаты, чел.</t>
  </si>
  <si>
    <t>в год</t>
  </si>
  <si>
    <t xml:space="preserve">Пособия по временной нетрудоспособности за первые 3 дня за счет работодателя
КФСР 0701 (МЗ за счет краевого бюджета) </t>
  </si>
  <si>
    <t xml:space="preserve">Пособия по временной нетрудоспособности за первые 3 дня за счет работодателя
КФСР 0702 (МЗ за счет краевого бюджета) </t>
  </si>
  <si>
    <t>Пособия по уходу за ребенком до 3-х лет (КФСР 0702)</t>
  </si>
  <si>
    <t>х</t>
  </si>
  <si>
    <r>
      <t>3. Справочно: аналитическое распределение по КОСГУ</t>
    </r>
    <r>
      <rPr>
        <b/>
        <vertAlign val="superscript"/>
        <sz val="10"/>
        <rFont val="Times New Roman"/>
        <family val="1"/>
      </rPr>
      <t>20</t>
    </r>
  </si>
  <si>
    <t>по КОСГУ</t>
  </si>
  <si>
    <t>Заработная плата</t>
  </si>
  <si>
    <t>211</t>
  </si>
  <si>
    <t>Социальные пособия и компенсации персоналу в денежной форме</t>
  </si>
  <si>
    <t>266</t>
  </si>
  <si>
    <r>
      <t>20</t>
    </r>
    <r>
      <rPr>
        <sz val="8"/>
        <rFont val="Times New Roman"/>
        <family val="1"/>
      </rPr>
      <t> Раздел заполняется в соответствии с Порядком применения классификации операций сектора государственного управления, утвержденным приказом Министерства финансов Российской Федерации от 29 ноября 2017 г. № 209н (зарегистрирован Министерством юстиции Российской Федерации 12 февраля 2018 г., регистрационный № 50003) в случае, если Порядком органа-учредителя предусмотрена указанная детализация.</t>
    </r>
  </si>
  <si>
    <r>
      <t>4. Справочно: аналитическое распределение расходов по источникам финансового обеспечения</t>
    </r>
    <r>
      <rPr>
        <b/>
        <vertAlign val="superscript"/>
        <sz val="8"/>
        <rFont val="Times New Roman"/>
        <family val="1"/>
      </rPr>
      <t>21</t>
    </r>
  </si>
  <si>
    <t>(в том числе по КФСР)</t>
  </si>
  <si>
    <t>Расходы за счет:</t>
  </si>
  <si>
    <t>субсидии на выполнение муниципального задания, в т. ч. по коду субсидии</t>
  </si>
  <si>
    <t>субсидия на выполнение муниципального задания за счет 
средств краевого бюджета (КФСР 0701)</t>
  </si>
  <si>
    <t>субсидия на..(КФСР 0701) (социальные пособия и компенгации сотрудникам в денежной форме 266)</t>
  </si>
  <si>
    <t>субсидия на выполнение муниципального задания за счет 
средств краевого бюджета (КФСР 0702)</t>
  </si>
  <si>
    <t>субсидия на..(кфср 0702) (социальные пособия и компенгации сотрудникам в денежной форме 266)</t>
  </si>
  <si>
    <t>субсидии на иные цели, в т. ч. по коду субсидии</t>
  </si>
  <si>
    <t>субсидия 774220509 Предоставление мер социальной поддержки педагогическим работникам образовательных организаций</t>
  </si>
  <si>
    <t>0004</t>
  </si>
  <si>
    <t>субсидия 774220511 Обеспечение деятельности Центра образования цифрового и гуманитарного профилей "Точка роста"</t>
  </si>
  <si>
    <t>субсидия 774220545 Ежемесячная выплата за классное руководство за счет средств федерального бюджета</t>
  </si>
  <si>
    <t>субсидии на цели осуществления капитальных вложений</t>
  </si>
  <si>
    <t>0005</t>
  </si>
  <si>
    <t>от оказания услуг, выполнения работ, реализации готовой продукции сверх установленного муниципального задания</t>
  </si>
  <si>
    <t>0006</t>
  </si>
  <si>
    <t>приносящей доход деятельности (собственные доходы учреждения), в т. ч. по направлению деятельности</t>
  </si>
  <si>
    <t>0007</t>
  </si>
  <si>
    <t>0008</t>
  </si>
  <si>
    <r>
      <t>21</t>
    </r>
    <r>
      <rPr>
        <sz val="8"/>
        <rFont val="Times New Roman"/>
        <family val="1"/>
      </rPr>
      <t> Детализируется показатель строки 0300 «Расходы на оплату труда» таблицы 1 «Расчет плановых выплат на заработную плату». Раздел заполняется в случае, если Порядком органа-учредителя предусмотрена указанная детализация.</t>
    </r>
  </si>
  <si>
    <r>
      <t>Обоснования (расчеты) расходов на взносы по обязательному социальному страхованию</t>
    </r>
    <r>
      <rPr>
        <b/>
        <vertAlign val="superscript"/>
        <sz val="12"/>
        <rFont val="Times New Roman"/>
        <family val="1"/>
      </rPr>
      <t>28</t>
    </r>
  </si>
  <si>
    <t>годов</t>
  </si>
  <si>
    <t>1. Расчет выплат на страховые взносы на обязательное социальное страхование</t>
  </si>
  <si>
    <t>Взносы на обязательное социальное страхование</t>
  </si>
  <si>
    <t>Итого планируемых выплат по страховым взносам на обязательное социальное страхование</t>
  </si>
  <si>
    <r>
      <t>28</t>
    </r>
    <r>
      <rPr>
        <sz val="8"/>
        <rFont val="Times New Roman"/>
        <family val="1"/>
      </rPr>
      <t> Формируется по элементам вида расходов 119 «Взносы по обязательному социальному страхованию на выплаты по оплате труда работников и иные выплаты работникам учреждений», 139 «Взносы по обязательному социальному страхованию на выплаты по оплате труда (денежное содержание) гражданских лиц» классификации расходов бюджетов.</t>
    </r>
  </si>
  <si>
    <t>2. Расчет расходов на уплату взносов на обязательное социальное страхование</t>
  </si>
  <si>
    <t>Размер базы для начисления страховых взносов</t>
  </si>
  <si>
    <t>Сумма взноса</t>
  </si>
  <si>
    <t>финансовый</t>
  </si>
  <si>
    <t>планового</t>
  </si>
  <si>
    <t>год)</t>
  </si>
  <si>
    <t>периода)</t>
  </si>
  <si>
    <t>Страховые взносы на обязательное пенсионное</t>
  </si>
  <si>
    <t>страхование, всего</t>
  </si>
  <si>
    <t>в том числе:</t>
  </si>
  <si>
    <t>0110</t>
  </si>
  <si>
    <t>в пределах установленной предельной величины базы</t>
  </si>
  <si>
    <t>для исчисления страховых взносов на обязательное</t>
  </si>
  <si>
    <t>пенсионное страхование по тарифу 22,0 %</t>
  </si>
  <si>
    <t>свыше установленной предельной величины базы</t>
  </si>
  <si>
    <t>0120</t>
  </si>
  <si>
    <t>пенсионное страхование по тарифу 10,0 %</t>
  </si>
  <si>
    <t>Страховые взносы на обязательное социальное</t>
  </si>
  <si>
    <t>страхование на случай временной нетрудоспособности</t>
  </si>
  <si>
    <t>и в связи с материнством, всего</t>
  </si>
  <si>
    <t>0210</t>
  </si>
  <si>
    <t>страховые взносы на обязательное социальное</t>
  </si>
  <si>
    <t>и в связи с материнством по тарифу 2,9 %</t>
  </si>
  <si>
    <t>Страховые взносы на обязательное медицинское</t>
  </si>
  <si>
    <t>0310</t>
  </si>
  <si>
    <t>страховые взносы на обязательное медицинское</t>
  </si>
  <si>
    <t>страхование по тарифу 5,1 %</t>
  </si>
  <si>
    <t>страхование от несчастных случаев на производстве и</t>
  </si>
  <si>
    <t>профессиональных заболеваний по установленному тарифу</t>
  </si>
  <si>
    <t>0410</t>
  </si>
  <si>
    <t>обязательное социальное страхование от несчастных</t>
  </si>
  <si>
    <t>случаев на производстве и профессиональных</t>
  </si>
  <si>
    <t>заболеваний по ставке 0,2 %</t>
  </si>
  <si>
    <t>Уточнение расчета по страховым взносам на обязательное</t>
  </si>
  <si>
    <t>социальное страхование, всего</t>
  </si>
  <si>
    <t>0510</t>
  </si>
  <si>
    <t>корректировка округления</t>
  </si>
  <si>
    <t>корректировка в связи с регрессом по страховым взносам</t>
  </si>
  <si>
    <t>0520</t>
  </si>
  <si>
    <r>
      <t>3. Аналитическое распределение по КОСГУ</t>
    </r>
    <r>
      <rPr>
        <b/>
        <vertAlign val="superscript"/>
        <sz val="10"/>
        <rFont val="Times New Roman"/>
        <family val="1"/>
      </rPr>
      <t>31</t>
    </r>
  </si>
  <si>
    <t>Начисления на выплаты по оплате труда</t>
  </si>
  <si>
    <t>213</t>
  </si>
  <si>
    <r>
      <t>31</t>
    </r>
    <r>
      <rPr>
        <sz val="8"/>
        <rFont val="Times New Roman"/>
        <family val="1"/>
      </rPr>
      <t> Раздел заполняется в соответствии с Порядком применения классификации операций сектора государственного управления, утвержденным приказом Министерства финансов Российской Федерации от 29 ноября 2017 г. № 209н (зарегистрирован Министерством юстиции Российской Федерации 12 февраля 2018 г., регистрационный № 50003) в случае, если Порядком органа-учредителя предусмотрена указанная детализация.</t>
    </r>
  </si>
  <si>
    <r>
      <t>3. Аналитическое распределение по КОСГУ</t>
    </r>
    <r>
      <rPr>
        <b/>
        <vertAlign val="superscript"/>
        <sz val="10"/>
        <rFont val="Times New Roman"/>
        <family val="1"/>
      </rPr>
      <t>26</t>
    </r>
  </si>
  <si>
    <r>
      <t>26</t>
    </r>
    <r>
      <rPr>
        <sz val="8"/>
        <rFont val="Times New Roman"/>
        <family val="1"/>
      </rPr>
      <t> Раздел заполняется в соответствии с Порядком применения классификации операций сектора государственного управления, утвержденным приказом Министерства финансов Российской Федерации от 29 ноября 2017 г. № 209н (зарегистрирован Министерством юстиции Российской Федерации 12 февраля 2018 г., регистрационный № 50003) в случае, если Порядком органа-учредителя предусмотрена указанная детализация.</t>
    </r>
  </si>
  <si>
    <t>4. Справочно: аналитическое распределение расходов по источникам финансового обеспечения (в том числе по КФСР)</t>
  </si>
  <si>
    <t>средний</t>
  </si>
  <si>
    <t>числен-</t>
  </si>
  <si>
    <t>среднее</t>
  </si>
  <si>
    <t>ность</t>
  </si>
  <si>
    <t>коли-</t>
  </si>
  <si>
    <t>получа-</t>
  </si>
  <si>
    <t>чество</t>
  </si>
  <si>
    <t>на 1 че-</t>
  </si>
  <si>
    <t>телей</t>
  </si>
  <si>
    <t>выплат</t>
  </si>
  <si>
    <t>ловека</t>
  </si>
  <si>
    <t>выпла-</t>
  </si>
  <si>
    <t>в год,</t>
  </si>
  <si>
    <t>ты, чел.</t>
  </si>
  <si>
    <t>ед.</t>
  </si>
  <si>
    <t>2.3. Иные расходы на осуществление выплат персоналу, за исключением фонда оплаты труда</t>
  </si>
  <si>
    <t>2. Расчет расходов на осуществление иных выплат персоналу учреждений, за исключением фонда оплаты труда</t>
  </si>
  <si>
    <t>Возмещение работникам (сотрудникам) расходов, связанных со служебными командировками</t>
  </si>
  <si>
    <t>на территории Российской Федерации, всего</t>
  </si>
  <si>
    <t>0101</t>
  </si>
  <si>
    <t>компенсация работникам расходов по проезду к месту командировки и обратно</t>
  </si>
  <si>
    <t>компенсация работникам расходов по найму жилого помещения в период командирования</t>
  </si>
  <si>
    <t>0102</t>
  </si>
  <si>
    <t>выплата суточных при служебных командировках работникам на территории Российской</t>
  </si>
  <si>
    <t>0103</t>
  </si>
  <si>
    <t>Федерации</t>
  </si>
  <si>
    <t>на территории иностранных государств, всего</t>
  </si>
  <si>
    <t>0201</t>
  </si>
  <si>
    <t>при командировании на территории иностранных государств</t>
  </si>
  <si>
    <t>0202</t>
  </si>
  <si>
    <t>на территории иностранных государств</t>
  </si>
  <si>
    <t>выплата суточных при служебных командировках работников на территории иностранных</t>
  </si>
  <si>
    <t>0203</t>
  </si>
  <si>
    <t>государств</t>
  </si>
  <si>
    <t>расходы на оформление обязательной медицинской страховки при служебных командировках</t>
  </si>
  <si>
    <t>0204</t>
  </si>
  <si>
    <t>работников на территории иностранных государств</t>
  </si>
  <si>
    <t>расходы на оформление заграничного паспорта, визы и других выездных документов при</t>
  </si>
  <si>
    <t>0205</t>
  </si>
  <si>
    <t>служебных командировках работников на территории иностранных государств</t>
  </si>
  <si>
    <t>расходы на оплату сборов за право въезда, транзита и иных обязательных платежей и сборов</t>
  </si>
  <si>
    <t>0206</t>
  </si>
  <si>
    <t>при служебных командировках работников на территории иностранных государств</t>
  </si>
  <si>
    <t>иные расходы при служебных командировках работников на территории иностранных</t>
  </si>
  <si>
    <t>0207</t>
  </si>
  <si>
    <t>Компенсация за использование личного транспорта для служебных целей</t>
  </si>
  <si>
    <t>Возмещение расходов на прохождение медицинского осмотра</t>
  </si>
  <si>
    <t>Иные расходы на осуществление выплат персоналу, за исключением оплаты труда</t>
  </si>
  <si>
    <t>Всего</t>
  </si>
  <si>
    <t>2.1. Расчет расходов на возмещение работникам (сотрудникам) расходов, связанных со служебными командировками на территории Российской Федерации</t>
  </si>
  <si>
    <t>2.1.1. Расчет компенсации работникам расходов по проезду к месту командировки и обратно при командировании на территории Российской Федерации</t>
  </si>
  <si>
    <t>Размер выплаты</t>
  </si>
  <si>
    <t>Численность</t>
  </si>
  <si>
    <t>Среднее количество</t>
  </si>
  <si>
    <t>на 1 сотрудника</t>
  </si>
  <si>
    <t>получателей выплаты,</t>
  </si>
  <si>
    <t>выплат в год, ед.</t>
  </si>
  <si>
    <t>(гр. 3хгр. 4хгр. 5)</t>
  </si>
  <si>
    <t>чел.</t>
  </si>
  <si>
    <t>Компенсации работникам расходов по проезду</t>
  </si>
  <si>
    <t>к месту командировки и обратно, всего</t>
  </si>
  <si>
    <t>из них:</t>
  </si>
  <si>
    <t>административно-управленческий персонал</t>
  </si>
  <si>
    <t>0111</t>
  </si>
  <si>
    <t>руководители</t>
  </si>
  <si>
    <t>прочий персонал</t>
  </si>
  <si>
    <t>Обоснование (расчет) расходов на прочие выплаты персоналу учреждений, за исключением фонда оплаты труда</t>
  </si>
  <si>
    <r>
      <t>годов</t>
    </r>
    <r>
      <rPr>
        <b/>
        <vertAlign val="superscript"/>
        <sz val="12"/>
        <rFont val="Times New Roman"/>
        <family val="1"/>
      </rPr>
      <t>25</t>
    </r>
  </si>
  <si>
    <t>1. Расчет иных выплат персоналу учреждений за исключением фонда оплаты труда</t>
  </si>
  <si>
    <t>Расходы на иные выплаты персоналу учреждений, за исключением фонда оплаты труда</t>
  </si>
  <si>
    <t>Итого планируемых иных выплат персоналу</t>
  </si>
  <si>
    <r>
      <t>25</t>
    </r>
    <r>
      <rPr>
        <sz val="8"/>
        <rFont val="Times New Roman"/>
        <family val="1"/>
      </rPr>
      <t> Формируется по элементу вида расходов 112 «Иные выплаты персоналу учреждений, за исключением фонда оплаты труда», 134 «Иные выплаты военнослужащим и сотрудникам, имеющим специальные звания» классификации расходов бюджетов.</t>
    </r>
  </si>
  <si>
    <t>(гр. 3×гр. 4×гр. 5)</t>
  </si>
  <si>
    <t>административно-управленческий персонал, всего</t>
  </si>
  <si>
    <t xml:space="preserve"> Размер выплаты</t>
  </si>
  <si>
    <t>212</t>
  </si>
  <si>
    <t>226</t>
  </si>
  <si>
    <t>Средний размер выплаты</t>
  </si>
  <si>
    <t>2.1.3. Расчет суточных при служебных командировках работников бюджетных и автономных учреждений на территории Российской Федерации</t>
  </si>
  <si>
    <t>Выплата суточных при служебных командировках</t>
  </si>
  <si>
    <t>работникам учреждений на территории</t>
  </si>
  <si>
    <t>Российской Федерации, всего</t>
  </si>
  <si>
    <t>Возмещение ЖКУ</t>
  </si>
  <si>
    <t>Командировки (проезд,проживание)</t>
  </si>
  <si>
    <t>Возмежение ЖКУ</t>
  </si>
  <si>
    <t>Суточные</t>
  </si>
  <si>
    <t xml:space="preserve">Социальные пособия и компенсации персоналу в денежной форме
КФСР 0702 (МЗ за счет краевого бюджета) </t>
  </si>
  <si>
    <t>Возмежение ЖКУ (2021 г.)</t>
  </si>
  <si>
    <t>Возмещение ЖКУ (2021 г.)</t>
  </si>
  <si>
    <t>за счет средств субсидии 774220533 по трудоустройству несовершеннолетних в летний период</t>
  </si>
  <si>
    <t>субсидия 774220533 по трудоустройству несовершеннолетних в летний период</t>
  </si>
  <si>
    <t>декабря</t>
  </si>
  <si>
    <t>25</t>
  </si>
  <si>
    <t>на 2025 год</t>
  </si>
  <si>
    <t>2.1.1. Расчет расходов на выплату заработной платы, осуществляемые на основе договоров (контрактов) в соответствии с трудовым законодательством на 2023 год (на текущий финансовый год)</t>
  </si>
  <si>
    <t>2.1.2. Расчет расходов на выплату заработной платы, осуществляемые на основе договоров (контрактов) в соответствии с трудовым законодательством на 2024 год (на первый год планового периода)</t>
  </si>
  <si>
    <t>2.1.3. Расчет расходов на выплату заработной платы, осуществляемые на основе договоров (контрактов) в соответствии с трудовым законодательством на 2025 год (на второй год планового периода)</t>
  </si>
  <si>
    <t>2.1.1.1. Расчет компенсации работникам расходов по проезду к месту командировки и обратно  на территории Российской Федерации на 2023 год (на текущий финансовый год)</t>
  </si>
  <si>
    <t>2.1.1.2. Расчет компенсации работникам расходов по проезду к месту командировки и обратно на территории Российской Федерации на 2024 год</t>
  </si>
  <si>
    <t>2.1.1.3. Расчет компенсации работникам расходов по проезду к месту командировки и обратно на территории Российской Федерации на 2025 год</t>
  </si>
  <si>
    <t>2.1.3.3. Расчет суточных при служебных командировках работникам учреждения на территории Российской Федерации на 2025 год (на второй год планового периода)</t>
  </si>
  <si>
    <t>2.1.3.2. Расчет суточных при служебных командировках работникам учреждения на территории Российской Федерации на 2024 год (на первый год планового периода)</t>
  </si>
  <si>
    <t>2.1.3.1. Расчет суточных при служебных командировках работникам учреждения на территории Российской Федерации на 2023 год (на очередной финансовый год)</t>
  </si>
  <si>
    <t>5948014028</t>
  </si>
  <si>
    <t>МАОУ "Кондратовская средняя школа"</t>
  </si>
  <si>
    <t>15</t>
  </si>
  <si>
    <t>15.12.2022</t>
  </si>
  <si>
    <t>субсидия 774220509 (111/266)</t>
  </si>
  <si>
    <t>за счет средств субсидии 547230509 Предоставление мер социальной поддержки педагогическим работникам образовательных организаций</t>
  </si>
  <si>
    <t>за счет средств субсидии 547230511 Обеспечение деятельности Центра образования цифрового и гуманитарного профилей "Точка роста"</t>
  </si>
  <si>
    <t>за счет средств субсидии 547230545 Ежемесячная выплата за классное руководство за счет средств федерального бюджета</t>
  </si>
  <si>
    <t>за счет средств субсидии 547230533 по трудоустройству несовершеннолетних в летний период</t>
  </si>
  <si>
    <t>субсидия на..547230402</t>
  </si>
  <si>
    <t>субсидия на..547230401</t>
  </si>
  <si>
    <t>субсидия на..547230534</t>
  </si>
  <si>
    <t>субсидия на..</t>
  </si>
  <si>
    <t>субсидия 547230509 Предоставление мер социальной поддержки педагогическим работникам образовательных организаций</t>
  </si>
  <si>
    <t>субсидия 547230511 Обеспечение деятельности Центра образования цифрового и гуманитарного профилей "Точка роста"</t>
  </si>
  <si>
    <t>субсидия 547230545 Ежемесячная выплата за классное руководство за счет средств федерального бюджета</t>
  </si>
  <si>
    <t>субсидия 547230533 по трудоустройству несовершеннолетних в летний период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</si>
</sst>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5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vertAlign val="superscript"/>
      <sz val="10"/>
      <name val="Times New Roman"/>
      <family val="1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7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2" fillId="0" borderId="0" xfId="0" applyFont="1" applyAlignment="1">
      <alignment horizontal="left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 indent="1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8" xfId="0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 applyProtection="1">
      <alignment horizontal="right"/>
      <protection locked="0"/>
    </xf>
    <xf numFmtId="0" fontId="2" fillId="0" borderId="25" xfId="0" applyNumberFormat="1" applyFont="1" applyBorder="1" applyAlignment="1" applyProtection="1">
      <alignment horizontal="right"/>
      <protection locked="0"/>
    </xf>
    <xf numFmtId="4" fontId="2" fillId="0" borderId="24" xfId="0" applyNumberFormat="1" applyFont="1" applyBorder="1" applyAlignment="1" applyProtection="1">
      <alignment horizontal="right"/>
      <protection locked="0"/>
    </xf>
    <xf numFmtId="4" fontId="2" fillId="0" borderId="25" xfId="0" applyNumberFormat="1" applyFont="1" applyBorder="1" applyAlignment="1" applyProtection="1">
      <alignment horizontal="right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 applyProtection="1">
      <alignment horizontal="right"/>
      <protection locked="0"/>
    </xf>
    <xf numFmtId="0" fontId="2" fillId="0" borderId="30" xfId="0" applyNumberFormat="1" applyFont="1" applyBorder="1" applyAlignment="1" applyProtection="1">
      <alignment horizontal="right"/>
      <protection locked="0"/>
    </xf>
    <xf numFmtId="0" fontId="2" fillId="0" borderId="1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9" fontId="2" fillId="0" borderId="37" xfId="0" applyNumberFormat="1" applyFont="1" applyBorder="1" applyAlignment="1" applyProtection="1">
      <alignment horizontal="center"/>
      <protection locked="0"/>
    </xf>
    <xf numFmtId="49" fontId="2" fillId="0" borderId="37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2" fillId="0" borderId="24" xfId="0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2" fillId="0" borderId="38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/>
    </xf>
    <xf numFmtId="4" fontId="2" fillId="0" borderId="24" xfId="0" applyNumberFormat="1" applyFont="1" applyBorder="1" applyAlignment="1" applyProtection="1">
      <alignment horizontal="center"/>
      <protection locked="0"/>
    </xf>
    <xf numFmtId="4" fontId="2" fillId="0" borderId="25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right"/>
    </xf>
    <xf numFmtId="49" fontId="2" fillId="0" borderId="3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49" fontId="2" fillId="0" borderId="40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41" xfId="0" applyNumberFormat="1" applyFont="1" applyBorder="1" applyAlignment="1" applyProtection="1">
      <alignment horizontal="center"/>
      <protection locked="0"/>
    </xf>
    <xf numFmtId="4" fontId="2" fillId="0" borderId="42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4" fontId="2" fillId="0" borderId="29" xfId="0" applyNumberFormat="1" applyFont="1" applyBorder="1" applyAlignment="1" applyProtection="1">
      <alignment horizontal="center"/>
      <protection locked="0"/>
    </xf>
    <xf numFmtId="4" fontId="2" fillId="0" borderId="30" xfId="0" applyNumberFormat="1" applyFont="1" applyBorder="1" applyAlignment="1" applyProtection="1">
      <alignment horizontal="center"/>
      <protection locked="0"/>
    </xf>
    <xf numFmtId="4" fontId="2" fillId="0" borderId="25" xfId="0" applyNumberFormat="1" applyFont="1" applyBorder="1" applyAlignment="1">
      <alignment horizontal="center"/>
    </xf>
    <xf numFmtId="0" fontId="5" fillId="0" borderId="43" xfId="0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left" vertical="center" wrapText="1"/>
    </xf>
    <xf numFmtId="4" fontId="2" fillId="0" borderId="29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9" fontId="2" fillId="0" borderId="46" xfId="0" applyNumberFormat="1" applyFont="1" applyBorder="1" applyAlignment="1" applyProtection="1">
      <alignment horizontal="left" vertical="center" wrapText="1" indent="2"/>
      <protection locked="0"/>
    </xf>
    <xf numFmtId="4" fontId="2" fillId="0" borderId="47" xfId="0" applyNumberFormat="1" applyFont="1" applyBorder="1" applyAlignment="1">
      <alignment horizontal="center"/>
    </xf>
    <xf numFmtId="4" fontId="2" fillId="0" borderId="47" xfId="0" applyNumberFormat="1" applyFont="1" applyBorder="1" applyAlignment="1" applyProtection="1">
      <alignment horizontal="center"/>
      <protection locked="0"/>
    </xf>
    <xf numFmtId="4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 applyProtection="1">
      <alignment horizontal="left" vertical="center" wrapText="1" indent="2"/>
      <protection locked="0"/>
    </xf>
    <xf numFmtId="4" fontId="2" fillId="0" borderId="50" xfId="0" applyNumberFormat="1" applyFont="1" applyBorder="1" applyAlignment="1" applyProtection="1">
      <alignment horizontal="center"/>
      <protection locked="0"/>
    </xf>
    <xf numFmtId="4" fontId="2" fillId="0" borderId="51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left" vertical="center" wrapText="1" indent="1"/>
    </xf>
    <xf numFmtId="49" fontId="2" fillId="0" borderId="45" xfId="0" applyNumberFormat="1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4" fontId="2" fillId="0" borderId="50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 wrapText="1"/>
    </xf>
    <xf numFmtId="49" fontId="2" fillId="0" borderId="52" xfId="0" applyNumberFormat="1" applyFont="1" applyBorder="1" applyAlignment="1">
      <alignment horizontal="center" vertical="center"/>
    </xf>
    <xf numFmtId="0" fontId="2" fillId="0" borderId="53" xfId="0" applyFont="1" applyBorder="1" applyAlignment="1" applyProtection="1">
      <alignment horizontal="center" vertical="center"/>
      <protection locked="0"/>
    </xf>
    <xf numFmtId="49" fontId="12" fillId="0" borderId="54" xfId="0" applyNumberFormat="1" applyFont="1" applyBorder="1" applyAlignment="1">
      <alignment vertical="center" wrapText="1"/>
    </xf>
    <xf numFmtId="49" fontId="2" fillId="0" borderId="55" xfId="0" applyNumberFormat="1" applyFont="1" applyBorder="1" applyAlignment="1">
      <alignment horizontal="center" vertical="center"/>
    </xf>
    <xf numFmtId="0" fontId="2" fillId="0" borderId="55" xfId="0" applyFont="1" applyBorder="1" applyAlignment="1" applyProtection="1">
      <alignment horizontal="center" vertical="center"/>
      <protection locked="0"/>
    </xf>
    <xf numFmtId="4" fontId="2" fillId="0" borderId="56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2" fillId="0" borderId="24" xfId="0" applyFont="1" applyBorder="1" applyAlignment="1">
      <alignment horizontal="center"/>
    </xf>
    <xf numFmtId="49" fontId="2" fillId="0" borderId="49" xfId="0" applyNumberFormat="1" applyFont="1" applyBorder="1" applyAlignment="1">
      <alignment horizontal="left" vertical="center" wrapText="1" indent="2"/>
    </xf>
    <xf numFmtId="49" fontId="2" fillId="0" borderId="46" xfId="0" applyNumberFormat="1" applyFont="1" applyBorder="1" applyAlignment="1">
      <alignment horizontal="left" vertical="center" wrapText="1" indent="2"/>
    </xf>
    <xf numFmtId="0" fontId="2" fillId="0" borderId="20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right"/>
    </xf>
    <xf numFmtId="0" fontId="2" fillId="0" borderId="34" xfId="0" applyNumberFormat="1" applyFont="1" applyBorder="1" applyAlignment="1">
      <alignment horizontal="right"/>
    </xf>
    <xf numFmtId="4" fontId="2" fillId="0" borderId="34" xfId="0" applyNumberFormat="1" applyFont="1" applyBorder="1" applyAlignment="1">
      <alignment horizontal="right"/>
    </xf>
    <xf numFmtId="4" fontId="2" fillId="0" borderId="58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49" fontId="2" fillId="0" borderId="59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29" xfId="0" applyNumberFormat="1" applyFont="1" applyBorder="1" applyAlignment="1" applyProtection="1">
      <alignment horizontal="right"/>
      <protection locked="0"/>
    </xf>
    <xf numFmtId="4" fontId="2" fillId="0" borderId="30" xfId="0" applyNumberFormat="1" applyFont="1" applyBorder="1" applyAlignment="1" applyProtection="1">
      <alignment horizontal="right"/>
      <protection locked="0"/>
    </xf>
    <xf numFmtId="0" fontId="2" fillId="0" borderId="60" xfId="0" applyFont="1" applyBorder="1" applyAlignment="1">
      <alignment wrapText="1"/>
    </xf>
    <xf numFmtId="0" fontId="2" fillId="0" borderId="25" xfId="0" applyFont="1" applyBorder="1" applyAlignment="1" applyProtection="1">
      <alignment horizontal="left" wrapText="1" indent="1"/>
      <protection locked="0"/>
    </xf>
    <xf numFmtId="4" fontId="2" fillId="0" borderId="24" xfId="0" applyNumberFormat="1" applyFont="1" applyBorder="1" applyAlignment="1">
      <alignment horizontal="right"/>
    </xf>
    <xf numFmtId="0" fontId="2" fillId="0" borderId="35" xfId="0" applyFont="1" applyBorder="1" applyAlignment="1" applyProtection="1">
      <alignment/>
      <protection locked="0"/>
    </xf>
    <xf numFmtId="0" fontId="2" fillId="0" borderId="20" xfId="0" applyNumberFormat="1" applyFont="1" applyBorder="1" applyAlignment="1">
      <alignment horizontal="right"/>
    </xf>
    <xf numFmtId="0" fontId="2" fillId="0" borderId="44" xfId="0" applyNumberFormat="1" applyFont="1" applyBorder="1" applyAlignment="1">
      <alignment horizontal="right"/>
    </xf>
    <xf numFmtId="0" fontId="9" fillId="0" borderId="0" xfId="0" applyFont="1" applyBorder="1" applyAlignment="1">
      <alignment horizontal="justify" vertical="center"/>
    </xf>
    <xf numFmtId="0" fontId="2" fillId="0" borderId="35" xfId="0" applyFont="1" applyBorder="1" applyAlignment="1" applyProtection="1">
      <alignment wrapText="1"/>
      <protection locked="0"/>
    </xf>
    <xf numFmtId="0" fontId="2" fillId="0" borderId="24" xfId="0" applyNumberFormat="1" applyFont="1" applyBorder="1" applyAlignment="1">
      <alignment horizontal="right"/>
    </xf>
    <xf numFmtId="0" fontId="2" fillId="0" borderId="60" xfId="0" applyFont="1" applyBorder="1" applyAlignment="1">
      <alignment horizontal="left" wrapText="1"/>
    </xf>
    <xf numFmtId="0" fontId="2" fillId="0" borderId="35" xfId="0" applyFont="1" applyBorder="1" applyAlignment="1" applyProtection="1">
      <alignment horizontal="left" wrapText="1"/>
      <protection locked="0"/>
    </xf>
    <xf numFmtId="4" fontId="2" fillId="0" borderId="24" xfId="0" applyNumberFormat="1" applyFont="1" applyBorder="1" applyAlignment="1">
      <alignment horizontal="right" wrapText="1"/>
    </xf>
    <xf numFmtId="4" fontId="2" fillId="0" borderId="24" xfId="0" applyNumberFormat="1" applyFont="1" applyBorder="1" applyAlignment="1" applyProtection="1">
      <alignment horizontal="right" wrapText="1"/>
      <protection locked="0"/>
    </xf>
    <xf numFmtId="0" fontId="2" fillId="0" borderId="61" xfId="0" applyFont="1" applyBorder="1" applyAlignment="1" applyProtection="1">
      <alignment/>
      <protection locked="0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36" xfId="0" applyFont="1" applyBorder="1" applyAlignment="1" applyProtection="1">
      <alignment/>
      <protection locked="0"/>
    </xf>
    <xf numFmtId="0" fontId="2" fillId="0" borderId="35" xfId="0" applyFont="1" applyBorder="1" applyAlignment="1">
      <alignment/>
    </xf>
    <xf numFmtId="49" fontId="2" fillId="0" borderId="39" xfId="0" applyNumberFormat="1" applyFont="1" applyBorder="1" applyAlignment="1">
      <alignment horizontal="left"/>
    </xf>
    <xf numFmtId="49" fontId="2" fillId="0" borderId="6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" fontId="2" fillId="0" borderId="24" xfId="0" applyNumberFormat="1" applyFont="1" applyBorder="1" applyAlignment="1" applyProtection="1">
      <alignment horizontal="right"/>
      <protection/>
    </xf>
    <xf numFmtId="0" fontId="2" fillId="0" borderId="61" xfId="0" applyFont="1" applyBorder="1" applyAlignment="1">
      <alignment/>
    </xf>
    <xf numFmtId="49" fontId="2" fillId="0" borderId="63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29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right"/>
    </xf>
    <xf numFmtId="0" fontId="2" fillId="0" borderId="60" xfId="0" applyFont="1" applyBorder="1" applyAlignment="1">
      <alignment/>
    </xf>
    <xf numFmtId="0" fontId="2" fillId="0" borderId="18" xfId="0" applyFont="1" applyBorder="1" applyAlignment="1">
      <alignment horizontal="left" indent="1"/>
    </xf>
    <xf numFmtId="0" fontId="2" fillId="0" borderId="41" xfId="0" applyNumberFormat="1" applyFont="1" applyBorder="1" applyAlignment="1">
      <alignment horizontal="right"/>
    </xf>
    <xf numFmtId="0" fontId="2" fillId="0" borderId="42" xfId="0" applyNumberFormat="1" applyFont="1" applyBorder="1" applyAlignment="1">
      <alignment horizontal="right"/>
    </xf>
    <xf numFmtId="0" fontId="2" fillId="0" borderId="21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2" fillId="0" borderId="22" xfId="0" applyFont="1" applyBorder="1" applyAlignment="1">
      <alignment horizontal="left" indent="1"/>
    </xf>
    <xf numFmtId="4" fontId="2" fillId="0" borderId="36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61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 indent="2"/>
    </xf>
    <xf numFmtId="0" fontId="2" fillId="0" borderId="21" xfId="0" applyFont="1" applyBorder="1" applyAlignment="1">
      <alignment horizontal="left" indent="2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0" fontId="2" fillId="0" borderId="61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64" xfId="0" applyNumberFormat="1" applyFont="1" applyBorder="1" applyAlignment="1">
      <alignment horizontal="center"/>
    </xf>
    <xf numFmtId="0" fontId="2" fillId="0" borderId="64" xfId="0" applyNumberFormat="1" applyFont="1" applyBorder="1" applyAlignment="1">
      <alignment horizontal="right"/>
    </xf>
    <xf numFmtId="0" fontId="2" fillId="0" borderId="65" xfId="0" applyNumberFormat="1" applyFont="1" applyBorder="1" applyAlignment="1">
      <alignment horizontal="right"/>
    </xf>
    <xf numFmtId="0" fontId="2" fillId="0" borderId="66" xfId="0" applyNumberFormat="1" applyFont="1" applyBorder="1" applyAlignment="1">
      <alignment horizontal="right"/>
    </xf>
    <xf numFmtId="0" fontId="5" fillId="0" borderId="67" xfId="0" applyFont="1" applyBorder="1" applyAlignment="1">
      <alignment horizontal="right"/>
    </xf>
    <xf numFmtId="0" fontId="5" fillId="0" borderId="68" xfId="0" applyFont="1" applyBorder="1" applyAlignment="1">
      <alignment horizontal="right"/>
    </xf>
    <xf numFmtId="49" fontId="2" fillId="0" borderId="69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" fontId="18" fillId="0" borderId="66" xfId="0" applyNumberFormat="1" applyFont="1" applyBorder="1" applyAlignment="1">
      <alignment horizontal="right"/>
    </xf>
    <xf numFmtId="4" fontId="18" fillId="0" borderId="70" xfId="0" applyNumberFormat="1" applyFont="1" applyBorder="1" applyAlignment="1">
      <alignment horizontal="right"/>
    </xf>
    <xf numFmtId="4" fontId="18" fillId="0" borderId="71" xfId="0" applyNumberFormat="1" applyFont="1" applyBorder="1" applyAlignment="1">
      <alignment horizontal="right"/>
    </xf>
    <xf numFmtId="0" fontId="2" fillId="0" borderId="72" xfId="0" applyNumberFormat="1" applyFont="1" applyBorder="1" applyAlignment="1">
      <alignment horizontal="right"/>
    </xf>
    <xf numFmtId="0" fontId="2" fillId="0" borderId="67" xfId="0" applyNumberFormat="1" applyFont="1" applyBorder="1" applyAlignment="1">
      <alignment horizontal="right"/>
    </xf>
    <xf numFmtId="0" fontId="2" fillId="0" borderId="73" xfId="0" applyNumberFormat="1" applyFont="1" applyBorder="1" applyAlignment="1">
      <alignment horizontal="right"/>
    </xf>
    <xf numFmtId="0" fontId="2" fillId="0" borderId="68" xfId="0" applyNumberFormat="1" applyFont="1" applyBorder="1" applyAlignment="1">
      <alignment horizontal="right"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49" fontId="2" fillId="0" borderId="77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49" fontId="2" fillId="0" borderId="73" xfId="0" applyNumberFormat="1" applyFont="1" applyBorder="1" applyAlignment="1">
      <alignment horizontal="center"/>
    </xf>
    <xf numFmtId="4" fontId="2" fillId="0" borderId="72" xfId="0" applyNumberFormat="1" applyFont="1" applyBorder="1" applyAlignment="1">
      <alignment horizontal="right"/>
    </xf>
    <xf numFmtId="4" fontId="2" fillId="0" borderId="67" xfId="0" applyNumberFormat="1" applyFont="1" applyBorder="1" applyAlignment="1">
      <alignment horizontal="right"/>
    </xf>
    <xf numFmtId="4" fontId="2" fillId="0" borderId="73" xfId="0" applyNumberFormat="1" applyFont="1" applyBorder="1" applyAlignment="1">
      <alignment horizontal="right"/>
    </xf>
    <xf numFmtId="4" fontId="18" fillId="0" borderId="72" xfId="0" applyNumberFormat="1" applyFont="1" applyBorder="1" applyAlignment="1">
      <alignment horizontal="right"/>
    </xf>
    <xf numFmtId="4" fontId="18" fillId="0" borderId="67" xfId="0" applyNumberFormat="1" applyFont="1" applyBorder="1" applyAlignment="1">
      <alignment horizontal="right"/>
    </xf>
    <xf numFmtId="4" fontId="18" fillId="0" borderId="73" xfId="0" applyNumberFormat="1" applyFont="1" applyBorder="1" applyAlignment="1">
      <alignment horizontal="right"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78" xfId="0" applyNumberFormat="1" applyFont="1" applyBorder="1" applyAlignment="1">
      <alignment horizontal="right"/>
    </xf>
    <xf numFmtId="0" fontId="2" fillId="0" borderId="79" xfId="0" applyNumberFormat="1" applyFont="1" applyBorder="1" applyAlignment="1">
      <alignment horizontal="right"/>
    </xf>
    <xf numFmtId="0" fontId="2" fillId="0" borderId="80" xfId="0" applyNumberFormat="1" applyFont="1" applyBorder="1" applyAlignment="1">
      <alignment horizontal="right"/>
    </xf>
    <xf numFmtId="0" fontId="2" fillId="0" borderId="81" xfId="0" applyNumberFormat="1" applyFont="1" applyBorder="1" applyAlignment="1">
      <alignment horizontal="right"/>
    </xf>
    <xf numFmtId="0" fontId="2" fillId="0" borderId="6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49" fontId="2" fillId="0" borderId="84" xfId="0" applyNumberFormat="1" applyFont="1" applyBorder="1" applyAlignment="1">
      <alignment horizontal="center"/>
    </xf>
    <xf numFmtId="49" fontId="2" fillId="0" borderId="79" xfId="0" applyNumberFormat="1" applyFont="1" applyBorder="1" applyAlignment="1">
      <alignment horizontal="center"/>
    </xf>
    <xf numFmtId="49" fontId="2" fillId="0" borderId="80" xfId="0" applyNumberFormat="1" applyFont="1" applyBorder="1" applyAlignment="1">
      <alignment horizontal="center"/>
    </xf>
    <xf numFmtId="4" fontId="2" fillId="0" borderId="78" xfId="0" applyNumberFormat="1" applyFont="1" applyBorder="1" applyAlignment="1">
      <alignment horizontal="right"/>
    </xf>
    <xf numFmtId="4" fontId="2" fillId="0" borderId="79" xfId="0" applyNumberFormat="1" applyFont="1" applyBorder="1" applyAlignment="1">
      <alignment horizontal="right"/>
    </xf>
    <xf numFmtId="4" fontId="2" fillId="0" borderId="80" xfId="0" applyNumberFormat="1" applyFont="1" applyBorder="1" applyAlignment="1">
      <alignment horizontal="right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49" fontId="2" fillId="0" borderId="23" xfId="0" applyNumberFormat="1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49" fontId="2" fillId="0" borderId="4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4" fontId="2" fillId="0" borderId="90" xfId="0" applyNumberFormat="1" applyFont="1" applyBorder="1" applyAlignment="1">
      <alignment horizontal="right"/>
    </xf>
    <xf numFmtId="4" fontId="2" fillId="0" borderId="91" xfId="0" applyNumberFormat="1" applyFont="1" applyBorder="1" applyAlignment="1">
      <alignment horizontal="right"/>
    </xf>
    <xf numFmtId="4" fontId="2" fillId="0" borderId="63" xfId="0" applyNumberFormat="1" applyFont="1" applyBorder="1" applyAlignment="1">
      <alignment horizontal="right"/>
    </xf>
    <xf numFmtId="0" fontId="2" fillId="0" borderId="60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" fontId="2" fillId="0" borderId="92" xfId="0" applyNumberFormat="1" applyFont="1" applyBorder="1" applyAlignment="1">
      <alignment horizontal="right"/>
    </xf>
    <xf numFmtId="4" fontId="2" fillId="0" borderId="6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/>
    </xf>
    <xf numFmtId="4" fontId="2" fillId="0" borderId="25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0" fontId="2" fillId="0" borderId="48" xfId="0" applyFont="1" applyBorder="1" applyAlignment="1">
      <alignment horizontal="left" wrapText="1" indent="1"/>
    </xf>
    <xf numFmtId="4" fontId="2" fillId="0" borderId="93" xfId="0" applyNumberFormat="1" applyFont="1" applyBorder="1" applyAlignment="1">
      <alignment horizontal="center"/>
    </xf>
    <xf numFmtId="4" fontId="2" fillId="0" borderId="94" xfId="0" applyNumberFormat="1" applyFont="1" applyBorder="1" applyAlignment="1">
      <alignment horizontal="center"/>
    </xf>
    <xf numFmtId="4" fontId="2" fillId="0" borderId="95" xfId="0" applyNumberFormat="1" applyFont="1" applyBorder="1" applyAlignment="1">
      <alignment horizontal="center"/>
    </xf>
    <xf numFmtId="4" fontId="2" fillId="0" borderId="93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right"/>
    </xf>
    <xf numFmtId="0" fontId="2" fillId="0" borderId="10" xfId="0" applyFont="1" applyBorder="1" applyAlignment="1">
      <alignment horizontal="left" indent="1"/>
    </xf>
    <xf numFmtId="0" fontId="2" fillId="0" borderId="24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58" xfId="0" applyFont="1" applyBorder="1" applyAlignment="1">
      <alignment horizontal="right"/>
    </xf>
    <xf numFmtId="0" fontId="2" fillId="0" borderId="11" xfId="0" applyFont="1" applyBorder="1" applyAlignment="1">
      <alignment horizontal="left" indent="1"/>
    </xf>
    <xf numFmtId="0" fontId="2" fillId="0" borderId="0" xfId="0" applyFont="1" applyBorder="1" applyAlignment="1">
      <alignment horizontal="left"/>
    </xf>
    <xf numFmtId="0" fontId="2" fillId="0" borderId="96" xfId="0" applyFont="1" applyBorder="1" applyAlignment="1">
      <alignment horizontal="left" wrapText="1" indent="1"/>
    </xf>
    <xf numFmtId="4" fontId="2" fillId="0" borderId="97" xfId="0" applyNumberFormat="1" applyFont="1" applyBorder="1" applyAlignment="1">
      <alignment horizontal="center"/>
    </xf>
    <xf numFmtId="4" fontId="2" fillId="0" borderId="98" xfId="0" applyNumberFormat="1" applyFont="1" applyBorder="1" applyAlignment="1">
      <alignment horizontal="center"/>
    </xf>
    <xf numFmtId="4" fontId="2" fillId="0" borderId="99" xfId="0" applyNumberFormat="1" applyFont="1" applyBorder="1" applyAlignment="1">
      <alignment horizontal="center"/>
    </xf>
    <xf numFmtId="4" fontId="2" fillId="0" borderId="100" xfId="0" applyNumberFormat="1" applyFont="1" applyBorder="1" applyAlignment="1">
      <alignment horizontal="center"/>
    </xf>
    <xf numFmtId="4" fontId="2" fillId="0" borderId="101" xfId="0" applyNumberFormat="1" applyFont="1" applyBorder="1" applyAlignment="1">
      <alignment horizontal="center"/>
    </xf>
    <xf numFmtId="4" fontId="2" fillId="0" borderId="102" xfId="0" applyNumberFormat="1" applyFont="1" applyBorder="1" applyAlignment="1">
      <alignment horizontal="center"/>
    </xf>
    <xf numFmtId="4" fontId="2" fillId="0" borderId="103" xfId="0" applyNumberFormat="1" applyFont="1" applyBorder="1" applyAlignment="1">
      <alignment horizontal="center"/>
    </xf>
    <xf numFmtId="4" fontId="2" fillId="0" borderId="104" xfId="0" applyNumberFormat="1" applyFont="1" applyBorder="1" applyAlignment="1">
      <alignment horizontal="center"/>
    </xf>
    <xf numFmtId="4" fontId="2" fillId="0" borderId="105" xfId="0" applyNumberFormat="1" applyFont="1" applyBorder="1" applyAlignment="1">
      <alignment horizontal="center"/>
    </xf>
    <xf numFmtId="4" fontId="2" fillId="0" borderId="106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49" fontId="2" fillId="0" borderId="39" xfId="0" applyNumberFormat="1" applyFont="1" applyBorder="1" applyAlignment="1">
      <alignment horizontal="center" vertical="center"/>
    </xf>
    <xf numFmtId="0" fontId="2" fillId="0" borderId="106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 indent="2"/>
    </xf>
    <xf numFmtId="0" fontId="2" fillId="0" borderId="35" xfId="0" applyFont="1" applyBorder="1" applyAlignment="1">
      <alignment horizontal="right"/>
    </xf>
    <xf numFmtId="4" fontId="2" fillId="0" borderId="107" xfId="0" applyNumberFormat="1" applyFont="1" applyBorder="1" applyAlignment="1">
      <alignment horizontal="center"/>
    </xf>
    <xf numFmtId="4" fontId="2" fillId="0" borderId="108" xfId="0" applyNumberFormat="1" applyFont="1" applyBorder="1" applyAlignment="1">
      <alignment horizontal="center"/>
    </xf>
    <xf numFmtId="4" fontId="2" fillId="0" borderId="109" xfId="0" applyNumberFormat="1" applyFont="1" applyBorder="1" applyAlignment="1">
      <alignment horizontal="center"/>
    </xf>
    <xf numFmtId="4" fontId="2" fillId="0" borderId="110" xfId="0" applyNumberFormat="1" applyFont="1" applyBorder="1" applyAlignment="1">
      <alignment horizontal="center"/>
    </xf>
    <xf numFmtId="4" fontId="2" fillId="0" borderId="96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0" fontId="2" fillId="0" borderId="36" xfId="0" applyFont="1" applyBorder="1" applyAlignment="1">
      <alignment horizontal="right"/>
    </xf>
    <xf numFmtId="4" fontId="2" fillId="0" borderId="111" xfId="0" applyNumberFormat="1" applyFont="1" applyBorder="1" applyAlignment="1">
      <alignment horizontal="center"/>
    </xf>
    <xf numFmtId="4" fontId="2" fillId="0" borderId="112" xfId="0" applyNumberFormat="1" applyFont="1" applyBorder="1" applyAlignment="1">
      <alignment horizontal="center"/>
    </xf>
    <xf numFmtId="4" fontId="2" fillId="0" borderId="111" xfId="0" applyNumberFormat="1" applyFont="1" applyBorder="1" applyAlignment="1" applyProtection="1">
      <alignment horizontal="center"/>
      <protection locked="0"/>
    </xf>
    <xf numFmtId="4" fontId="2" fillId="0" borderId="113" xfId="0" applyNumberFormat="1" applyFont="1" applyBorder="1" applyAlignment="1" applyProtection="1">
      <alignment horizontal="center"/>
      <protection locked="0"/>
    </xf>
    <xf numFmtId="4" fontId="2" fillId="0" borderId="114" xfId="0" applyNumberFormat="1" applyFont="1" applyBorder="1" applyAlignment="1">
      <alignment horizontal="center"/>
    </xf>
    <xf numFmtId="4" fontId="2" fillId="0" borderId="115" xfId="0" applyNumberFormat="1" applyFont="1" applyBorder="1" applyAlignment="1">
      <alignment horizontal="center"/>
    </xf>
    <xf numFmtId="4" fontId="2" fillId="0" borderId="113" xfId="0" applyNumberFormat="1" applyFont="1" applyBorder="1" applyAlignment="1">
      <alignment horizontal="center"/>
    </xf>
    <xf numFmtId="4" fontId="2" fillId="0" borderId="116" xfId="0" applyNumberFormat="1" applyFont="1" applyBorder="1" applyAlignment="1">
      <alignment horizontal="center"/>
    </xf>
    <xf numFmtId="49" fontId="2" fillId="0" borderId="117" xfId="0" applyNumberFormat="1" applyFont="1" applyBorder="1" applyAlignment="1">
      <alignment horizontal="center"/>
    </xf>
    <xf numFmtId="0" fontId="2" fillId="0" borderId="118" xfId="0" applyFont="1" applyBorder="1" applyAlignment="1">
      <alignment horizontal="center"/>
    </xf>
    <xf numFmtId="0" fontId="2" fillId="0" borderId="119" xfId="0" applyFont="1" applyBorder="1" applyAlignment="1">
      <alignment horizontal="center"/>
    </xf>
    <xf numFmtId="4" fontId="2" fillId="0" borderId="118" xfId="0" applyNumberFormat="1" applyFont="1" applyBorder="1" applyAlignment="1">
      <alignment horizontal="center"/>
    </xf>
    <xf numFmtId="4" fontId="2" fillId="0" borderId="12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left" wrapText="1" inden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CU29"/>
  <sheetViews>
    <sheetView zoomScale="120" zoomScaleNormal="120" zoomScalePageLayoutView="0" workbookViewId="0" topLeftCell="A1">
      <selection activeCell="A5" sqref="A5:IV5"/>
    </sheetView>
  </sheetViews>
  <sheetFormatPr defaultColWidth="1.37890625" defaultRowHeight="12.75"/>
  <cols>
    <col min="1" max="16384" width="1.37890625" style="1" customWidth="1"/>
  </cols>
  <sheetData>
    <row r="1" spans="1:99" s="2" customFormat="1" ht="15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</row>
    <row r="2" spans="1:85" s="2" customFormat="1" ht="18.75">
      <c r="A2" s="3"/>
      <c r="B2" s="3"/>
      <c r="C2" s="3"/>
      <c r="D2" s="3"/>
      <c r="AB2" s="3"/>
      <c r="AD2" s="3"/>
      <c r="AE2" s="3"/>
      <c r="AG2" s="4" t="s">
        <v>1</v>
      </c>
      <c r="AH2" s="65" t="s">
        <v>4</v>
      </c>
      <c r="AI2" s="65"/>
      <c r="AJ2" s="65"/>
      <c r="BE2" s="5" t="s">
        <v>3</v>
      </c>
      <c r="BF2" s="65" t="s">
        <v>6</v>
      </c>
      <c r="BG2" s="65"/>
      <c r="BH2" s="65"/>
      <c r="BI2" s="2" t="s">
        <v>5</v>
      </c>
      <c r="BL2" s="65" t="s">
        <v>281</v>
      </c>
      <c r="BM2" s="65"/>
      <c r="BN2" s="65"/>
      <c r="BO2" s="2" t="s">
        <v>7</v>
      </c>
      <c r="BS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</row>
    <row r="3" spans="1:85" ht="12.75">
      <c r="A3" s="6"/>
      <c r="B3" s="6"/>
      <c r="C3" s="6"/>
      <c r="D3" s="6"/>
      <c r="AB3" s="6"/>
      <c r="AC3" s="6"/>
      <c r="AD3" s="6"/>
      <c r="AH3" s="7"/>
      <c r="AI3" s="8"/>
      <c r="AJ3" s="8"/>
      <c r="AK3" s="8"/>
      <c r="BD3" s="9"/>
      <c r="BE3" s="8"/>
      <c r="BF3" s="8"/>
      <c r="BG3" s="8"/>
      <c r="BK3" s="8"/>
      <c r="BL3" s="8"/>
      <c r="BM3" s="8"/>
      <c r="BR3" s="10"/>
      <c r="BS3" s="10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</row>
    <row r="4" spans="1:99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66" t="s">
        <v>8</v>
      </c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</row>
    <row r="5" spans="39:99" ht="15" customHeight="1">
      <c r="AM5" s="7" t="s">
        <v>9</v>
      </c>
      <c r="AN5" s="67" t="s">
        <v>294</v>
      </c>
      <c r="AO5" s="67"/>
      <c r="AP5" s="67"/>
      <c r="AQ5" s="12" t="s">
        <v>10</v>
      </c>
      <c r="AR5" s="12"/>
      <c r="AS5" s="67" t="s">
        <v>280</v>
      </c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8">
        <v>20</v>
      </c>
      <c r="BE5" s="68"/>
      <c r="BF5" s="69" t="s">
        <v>2</v>
      </c>
      <c r="BG5" s="69"/>
      <c r="BH5" s="69"/>
      <c r="BI5" s="1" t="s">
        <v>11</v>
      </c>
      <c r="CF5" s="7" t="s">
        <v>12</v>
      </c>
      <c r="CH5" s="70" t="s">
        <v>295</v>
      </c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</row>
    <row r="6" spans="84:99" ht="12.75">
      <c r="CF6" s="7" t="s">
        <v>13</v>
      </c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</row>
    <row r="7" spans="84:99" ht="12.75">
      <c r="CF7" s="7" t="s">
        <v>14</v>
      </c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</row>
    <row r="8" spans="84:99" ht="15" customHeight="1">
      <c r="CF8" s="7" t="s">
        <v>15</v>
      </c>
      <c r="CH8" s="61" t="s">
        <v>292</v>
      </c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</row>
    <row r="9" spans="1:99" ht="15" customHeight="1">
      <c r="A9" s="1" t="s">
        <v>16</v>
      </c>
      <c r="J9" s="62" t="s">
        <v>293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CF9" s="7" t="s">
        <v>17</v>
      </c>
      <c r="CH9" s="61" t="s">
        <v>18</v>
      </c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</row>
    <row r="10" spans="1:99" ht="15" customHeight="1">
      <c r="A10" s="1" t="s">
        <v>19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CF10" s="7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</row>
    <row r="11" spans="10:99" s="13" customFormat="1" ht="10.5" customHeight="1">
      <c r="J11" s="54" t="s">
        <v>20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CF11" s="14"/>
      <c r="CH11" s="55" t="s">
        <v>21</v>
      </c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</row>
    <row r="12" spans="1:99" ht="15" customHeight="1">
      <c r="A12" s="1" t="s">
        <v>22</v>
      </c>
      <c r="CF12" s="7" t="s">
        <v>23</v>
      </c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</row>
    <row r="14" spans="1:99" ht="12.75">
      <c r="A14" s="15" t="s">
        <v>24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</row>
    <row r="16" spans="1:99" ht="12.75">
      <c r="A16" s="56" t="s">
        <v>25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7" t="s">
        <v>26</v>
      </c>
      <c r="BE16" s="57"/>
      <c r="BF16" s="57"/>
      <c r="BG16" s="57"/>
      <c r="BH16" s="57"/>
      <c r="BI16" s="58" t="s">
        <v>27</v>
      </c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</row>
    <row r="17" spans="1:99" ht="12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2" t="s">
        <v>28</v>
      </c>
      <c r="BE17" s="52"/>
      <c r="BF17" s="52"/>
      <c r="BG17" s="52"/>
      <c r="BH17" s="52"/>
      <c r="BI17" s="52" t="s">
        <v>29</v>
      </c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 t="s">
        <v>30</v>
      </c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9" t="s">
        <v>282</v>
      </c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</row>
    <row r="18" spans="1:99" ht="12.7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2"/>
      <c r="BE18" s="52"/>
      <c r="BF18" s="52"/>
      <c r="BG18" s="52"/>
      <c r="BH18" s="52"/>
      <c r="BI18" s="52" t="s">
        <v>31</v>
      </c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 t="s">
        <v>32</v>
      </c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3" t="s">
        <v>33</v>
      </c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</row>
    <row r="19" spans="1:99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2"/>
      <c r="BE19" s="52"/>
      <c r="BF19" s="52"/>
      <c r="BG19" s="52"/>
      <c r="BH19" s="52"/>
      <c r="BI19" s="52" t="s">
        <v>34</v>
      </c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3" t="s">
        <v>35</v>
      </c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 t="s">
        <v>35</v>
      </c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</row>
    <row r="20" spans="1:99" ht="12.75">
      <c r="A20" s="44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5">
        <v>2</v>
      </c>
      <c r="BE20" s="45"/>
      <c r="BF20" s="45"/>
      <c r="BG20" s="45"/>
      <c r="BH20" s="45"/>
      <c r="BI20" s="45">
        <v>3</v>
      </c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>
        <v>4</v>
      </c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6">
        <v>5</v>
      </c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</row>
    <row r="21" spans="1:99" ht="15" customHeight="1">
      <c r="A21" s="47" t="s">
        <v>36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8" t="s">
        <v>37</v>
      </c>
      <c r="BE21" s="48"/>
      <c r="BF21" s="48"/>
      <c r="BG21" s="48"/>
      <c r="BH21" s="48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</row>
    <row r="22" spans="1:99" ht="15" customHeight="1">
      <c r="A22" s="38" t="s">
        <v>38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9" t="s">
        <v>39</v>
      </c>
      <c r="BE22" s="39"/>
      <c r="BF22" s="39"/>
      <c r="BG22" s="39"/>
      <c r="BH22" s="39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</row>
    <row r="23" spans="1:99" ht="15" customHeight="1">
      <c r="A23" s="38" t="s">
        <v>40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 t="s">
        <v>41</v>
      </c>
      <c r="BE23" s="39"/>
      <c r="BF23" s="39"/>
      <c r="BG23" s="39"/>
      <c r="BH23" s="39"/>
      <c r="BI23" s="42">
        <f>'оплата труда (общ)'!BI14</f>
        <v>107450541.88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>
        <f>'оплата труда (общ)'!BV14:CH14</f>
        <v>107450541.88</v>
      </c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3">
        <f>'оплата труда (общ)'!CI14:CU14</f>
        <v>107450541.88</v>
      </c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</row>
    <row r="24" spans="1:99" ht="15" customHeight="1">
      <c r="A24" s="38" t="s">
        <v>42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9" t="s">
        <v>43</v>
      </c>
      <c r="BE24" s="39"/>
      <c r="BF24" s="39"/>
      <c r="BG24" s="39"/>
      <c r="BH24" s="39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</row>
    <row r="25" spans="1:99" ht="15" customHeight="1">
      <c r="A25" s="38" t="s">
        <v>44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9" t="s">
        <v>45</v>
      </c>
      <c r="BE25" s="39"/>
      <c r="BF25" s="39"/>
      <c r="BG25" s="39"/>
      <c r="BH25" s="39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</row>
    <row r="26" spans="1:99" ht="12.75">
      <c r="A26" s="34" t="s">
        <v>46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5" t="s">
        <v>47</v>
      </c>
      <c r="BE26" s="35"/>
      <c r="BF26" s="35"/>
      <c r="BG26" s="35"/>
      <c r="BH26" s="35"/>
      <c r="BI26" s="36">
        <f>BI21-BI22+BI23-BI24+BI25</f>
        <v>107450541.88</v>
      </c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>
        <f>BV21-BV22+BV23-BV24+BV25</f>
        <v>107450541.88</v>
      </c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>
        <f>CI21-CI22+CI23-CI24+CI25</f>
        <v>107450541.88</v>
      </c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</row>
    <row r="27" spans="1:99" ht="12.75">
      <c r="A27" s="37" t="s">
        <v>48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5"/>
      <c r="BE27" s="35"/>
      <c r="BF27" s="35"/>
      <c r="BG27" s="35"/>
      <c r="BH27" s="35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</row>
    <row r="28" spans="1:18" s="17" customFormat="1" ht="11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="18" customFormat="1" ht="12" customHeight="1">
      <c r="A29" s="18" t="s">
        <v>49</v>
      </c>
    </row>
    <row r="30" s="18" customFormat="1" ht="11.25"/>
  </sheetData>
  <sheetProtection selectLockedCells="1" selectUnlockedCells="1"/>
  <mergeCells count="72">
    <mergeCell ref="A1:CU1"/>
    <mergeCell ref="AH2:AJ2"/>
    <mergeCell ref="BF2:BH2"/>
    <mergeCell ref="BL2:BN2"/>
    <mergeCell ref="CH4:CU4"/>
    <mergeCell ref="AN5:AP5"/>
    <mergeCell ref="AS5:BC5"/>
    <mergeCell ref="BD5:BE5"/>
    <mergeCell ref="BF5:BH5"/>
    <mergeCell ref="CH5:CU5"/>
    <mergeCell ref="CH6:CU7"/>
    <mergeCell ref="CH8:CU8"/>
    <mergeCell ref="J9:BV9"/>
    <mergeCell ref="CH9:CU9"/>
    <mergeCell ref="J10:BV10"/>
    <mergeCell ref="CH10:CU10"/>
    <mergeCell ref="J11:BV11"/>
    <mergeCell ref="CH11:CU12"/>
    <mergeCell ref="A16:BC16"/>
    <mergeCell ref="BD16:BH16"/>
    <mergeCell ref="BI16:CU16"/>
    <mergeCell ref="A17:BC17"/>
    <mergeCell ref="BD17:BH17"/>
    <mergeCell ref="BI17:BU17"/>
    <mergeCell ref="BV17:CH17"/>
    <mergeCell ref="C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6:BC26"/>
    <mergeCell ref="BD26:BH27"/>
    <mergeCell ref="BI26:BU27"/>
    <mergeCell ref="BV26:CH27"/>
    <mergeCell ref="CI26:CU27"/>
    <mergeCell ref="A27:BC27"/>
  </mergeCells>
  <printOptions/>
  <pageMargins left="0.39375" right="0.39375" top="0.7875" bottom="0.393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2:CU49"/>
  <sheetViews>
    <sheetView zoomScale="120" zoomScaleNormal="120" zoomScalePageLayoutView="0" workbookViewId="0" topLeftCell="A1">
      <selection activeCell="A5" sqref="A5"/>
    </sheetView>
  </sheetViews>
  <sheetFormatPr defaultColWidth="1.37890625" defaultRowHeight="12.75"/>
  <cols>
    <col min="1" max="16384" width="1.37890625" style="1" customWidth="1"/>
  </cols>
  <sheetData>
    <row r="2" spans="1:99" ht="12.75">
      <c r="A2" s="15" t="s">
        <v>267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</row>
    <row r="3" ht="7.5" customHeight="1"/>
    <row r="4" spans="1:99" ht="12.75">
      <c r="A4" s="15" t="s">
        <v>291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</row>
    <row r="6" spans="1:99" ht="12.75">
      <c r="A6" s="56" t="s">
        <v>25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7" t="s">
        <v>26</v>
      </c>
      <c r="AE6" s="57"/>
      <c r="AF6" s="57"/>
      <c r="AG6" s="57"/>
      <c r="AH6" s="57"/>
      <c r="AI6" s="57"/>
      <c r="AJ6" s="57" t="s">
        <v>266</v>
      </c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 t="s">
        <v>241</v>
      </c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 t="s">
        <v>242</v>
      </c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9" t="s">
        <v>27</v>
      </c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</row>
    <row r="7" spans="1:99" ht="12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2" t="s">
        <v>28</v>
      </c>
      <c r="AE7" s="52"/>
      <c r="AF7" s="52"/>
      <c r="AG7" s="52"/>
      <c r="AH7" s="52"/>
      <c r="AI7" s="52"/>
      <c r="AJ7" s="52" t="s">
        <v>243</v>
      </c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 t="s">
        <v>244</v>
      </c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 t="s">
        <v>245</v>
      </c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3" t="s">
        <v>261</v>
      </c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</row>
    <row r="8" spans="1:99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2"/>
      <c r="AE8" s="52"/>
      <c r="AF8" s="52"/>
      <c r="AG8" s="52"/>
      <c r="AH8" s="52"/>
      <c r="AI8" s="52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 t="s">
        <v>247</v>
      </c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</row>
    <row r="9" spans="1:99" ht="13.5" thickBot="1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5">
        <v>2</v>
      </c>
      <c r="AE9" s="45"/>
      <c r="AF9" s="45"/>
      <c r="AG9" s="45"/>
      <c r="AH9" s="45"/>
      <c r="AI9" s="45"/>
      <c r="AJ9" s="45">
        <v>3</v>
      </c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>
        <v>4</v>
      </c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>
        <v>5</v>
      </c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6">
        <v>6</v>
      </c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</row>
    <row r="10" spans="1:99" ht="13.5" thickBot="1">
      <c r="A10" s="34" t="s">
        <v>268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48" t="s">
        <v>37</v>
      </c>
      <c r="AE10" s="48"/>
      <c r="AF10" s="48"/>
      <c r="AG10" s="48"/>
      <c r="AH10" s="48"/>
      <c r="AI10" s="48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</row>
    <row r="11" spans="1:99" ht="13.5" thickBot="1">
      <c r="A11" s="186" t="s">
        <v>269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48"/>
      <c r="AE11" s="48"/>
      <c r="AF11" s="48"/>
      <c r="AG11" s="48"/>
      <c r="AH11" s="48"/>
      <c r="AI11" s="48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</row>
    <row r="12" spans="1:99" ht="12.75">
      <c r="A12" s="37" t="s">
        <v>270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48"/>
      <c r="AE12" s="48"/>
      <c r="AF12" s="48"/>
      <c r="AG12" s="48"/>
      <c r="AH12" s="48"/>
      <c r="AI12" s="48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</row>
    <row r="13" spans="1:99" ht="12.75">
      <c r="A13" s="167" t="s">
        <v>250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78" t="s">
        <v>153</v>
      </c>
      <c r="AE13" s="78"/>
      <c r="AF13" s="78"/>
      <c r="AG13" s="78"/>
      <c r="AH13" s="78"/>
      <c r="AI13" s="78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</row>
    <row r="14" spans="1:99" ht="12.75">
      <c r="A14" s="170" t="s">
        <v>251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78"/>
      <c r="AE14" s="78"/>
      <c r="AF14" s="78"/>
      <c r="AG14" s="78"/>
      <c r="AH14" s="78"/>
      <c r="AI14" s="78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</row>
    <row r="15" spans="1:99" ht="12.75">
      <c r="A15" s="181" t="s">
        <v>250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39" t="s">
        <v>252</v>
      </c>
      <c r="AE15" s="39"/>
      <c r="AF15" s="39"/>
      <c r="AG15" s="39"/>
      <c r="AH15" s="39"/>
      <c r="AI15" s="39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</row>
    <row r="16" spans="1:99" ht="12.75">
      <c r="A16" s="182" t="s">
        <v>253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39"/>
      <c r="AE16" s="39"/>
      <c r="AF16" s="39"/>
      <c r="AG16" s="39"/>
      <c r="AH16" s="39"/>
      <c r="AI16" s="39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</row>
    <row r="17" spans="1:99" ht="15" customHeight="1" thickBot="1">
      <c r="A17" s="172" t="s">
        <v>254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75" t="s">
        <v>158</v>
      </c>
      <c r="AE17" s="75"/>
      <c r="AF17" s="75"/>
      <c r="AG17" s="75"/>
      <c r="AH17" s="75"/>
      <c r="AI17" s="75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</row>
    <row r="20" spans="1:99" ht="12.75">
      <c r="A20" s="15" t="s">
        <v>290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</row>
    <row r="22" spans="1:99" ht="12.75">
      <c r="A22" s="56" t="s">
        <v>25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7" t="s">
        <v>26</v>
      </c>
      <c r="AE22" s="57"/>
      <c r="AF22" s="57"/>
      <c r="AG22" s="57"/>
      <c r="AH22" s="57"/>
      <c r="AI22" s="57"/>
      <c r="AJ22" s="57" t="s">
        <v>266</v>
      </c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 t="s">
        <v>241</v>
      </c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 t="s">
        <v>242</v>
      </c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9" t="s">
        <v>27</v>
      </c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</row>
    <row r="23" spans="1:99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2" t="s">
        <v>28</v>
      </c>
      <c r="AE23" s="52"/>
      <c r="AF23" s="52"/>
      <c r="AG23" s="52"/>
      <c r="AH23" s="52"/>
      <c r="AI23" s="52"/>
      <c r="AJ23" s="52" t="s">
        <v>243</v>
      </c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 t="s">
        <v>244</v>
      </c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 t="s">
        <v>245</v>
      </c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3" t="s">
        <v>261</v>
      </c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</row>
    <row r="24" spans="1:99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2"/>
      <c r="AE24" s="52"/>
      <c r="AF24" s="52"/>
      <c r="AG24" s="52"/>
      <c r="AH24" s="52"/>
      <c r="AI24" s="52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 t="s">
        <v>247</v>
      </c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</row>
    <row r="25" spans="1:99" ht="13.5" thickBot="1">
      <c r="A25" s="44">
        <v>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5">
        <v>2</v>
      </c>
      <c r="AE25" s="45"/>
      <c r="AF25" s="45"/>
      <c r="AG25" s="45"/>
      <c r="AH25" s="45"/>
      <c r="AI25" s="45"/>
      <c r="AJ25" s="45">
        <v>3</v>
      </c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>
        <v>4</v>
      </c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>
        <v>5</v>
      </c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6">
        <v>6</v>
      </c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</row>
    <row r="26" spans="1:99" ht="13.5" thickBot="1">
      <c r="A26" s="34" t="s">
        <v>268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48" t="s">
        <v>37</v>
      </c>
      <c r="AE26" s="48"/>
      <c r="AF26" s="48"/>
      <c r="AG26" s="48"/>
      <c r="AH26" s="48"/>
      <c r="AI26" s="48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</row>
    <row r="27" spans="1:99" ht="13.5" thickBot="1">
      <c r="A27" s="186" t="s">
        <v>269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48"/>
      <c r="AE27" s="48"/>
      <c r="AF27" s="48"/>
      <c r="AG27" s="48"/>
      <c r="AH27" s="48"/>
      <c r="AI27" s="48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</row>
    <row r="28" spans="1:99" ht="12.75">
      <c r="A28" s="37" t="s">
        <v>270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48"/>
      <c r="AE28" s="48"/>
      <c r="AF28" s="48"/>
      <c r="AG28" s="48"/>
      <c r="AH28" s="48"/>
      <c r="AI28" s="48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</row>
    <row r="29" spans="1:99" ht="12.75">
      <c r="A29" s="167" t="s">
        <v>250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78" t="s">
        <v>153</v>
      </c>
      <c r="AE29" s="78"/>
      <c r="AF29" s="78"/>
      <c r="AG29" s="78"/>
      <c r="AH29" s="78"/>
      <c r="AI29" s="78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</row>
    <row r="30" spans="1:99" ht="12.75">
      <c r="A30" s="170" t="s">
        <v>251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78"/>
      <c r="AE30" s="78"/>
      <c r="AF30" s="78"/>
      <c r="AG30" s="78"/>
      <c r="AH30" s="78"/>
      <c r="AI30" s="78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</row>
    <row r="31" spans="1:99" ht="12.75">
      <c r="A31" s="181" t="s">
        <v>250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39" t="s">
        <v>252</v>
      </c>
      <c r="AE31" s="39"/>
      <c r="AF31" s="39"/>
      <c r="AG31" s="39"/>
      <c r="AH31" s="39"/>
      <c r="AI31" s="39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</row>
    <row r="32" spans="1:99" ht="12.75">
      <c r="A32" s="182" t="s">
        <v>253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39"/>
      <c r="AE32" s="39"/>
      <c r="AF32" s="39"/>
      <c r="AG32" s="39"/>
      <c r="AH32" s="39"/>
      <c r="AI32" s="39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</row>
    <row r="33" spans="1:99" ht="15" customHeight="1" thickBot="1">
      <c r="A33" s="172" t="s">
        <v>254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75" t="s">
        <v>158</v>
      </c>
      <c r="AE33" s="75"/>
      <c r="AF33" s="75"/>
      <c r="AG33" s="75"/>
      <c r="AH33" s="75"/>
      <c r="AI33" s="75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</row>
    <row r="36" spans="1:99" ht="12.75">
      <c r="A36" s="15" t="s">
        <v>289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</row>
    <row r="38" spans="1:99" ht="12.75">
      <c r="A38" s="56" t="s">
        <v>25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 t="s">
        <v>26</v>
      </c>
      <c r="AE38" s="57"/>
      <c r="AF38" s="57"/>
      <c r="AG38" s="57"/>
      <c r="AH38" s="57"/>
      <c r="AI38" s="57"/>
      <c r="AJ38" s="57" t="s">
        <v>266</v>
      </c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 t="s">
        <v>241</v>
      </c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 t="s">
        <v>242</v>
      </c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9" t="s">
        <v>27</v>
      </c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</row>
    <row r="39" spans="1:99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2" t="s">
        <v>28</v>
      </c>
      <c r="AE39" s="52"/>
      <c r="AF39" s="52"/>
      <c r="AG39" s="52"/>
      <c r="AH39" s="52"/>
      <c r="AI39" s="52"/>
      <c r="AJ39" s="52" t="s">
        <v>243</v>
      </c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 t="s">
        <v>244</v>
      </c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 t="s">
        <v>245</v>
      </c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3" t="s">
        <v>261</v>
      </c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</row>
    <row r="40" spans="1:99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2"/>
      <c r="AE40" s="52"/>
      <c r="AF40" s="52"/>
      <c r="AG40" s="52"/>
      <c r="AH40" s="52"/>
      <c r="AI40" s="52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 t="s">
        <v>247</v>
      </c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</row>
    <row r="41" spans="1:99" ht="13.5" thickBot="1">
      <c r="A41" s="44">
        <v>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5">
        <v>2</v>
      </c>
      <c r="AE41" s="45"/>
      <c r="AF41" s="45"/>
      <c r="AG41" s="45"/>
      <c r="AH41" s="45"/>
      <c r="AI41" s="45"/>
      <c r="AJ41" s="45">
        <v>3</v>
      </c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>
        <v>4</v>
      </c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>
        <v>5</v>
      </c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6">
        <v>6</v>
      </c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</row>
    <row r="42" spans="1:99" ht="13.5" thickBot="1">
      <c r="A42" s="34" t="s">
        <v>268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48" t="s">
        <v>37</v>
      </c>
      <c r="AE42" s="48"/>
      <c r="AF42" s="48"/>
      <c r="AG42" s="48"/>
      <c r="AH42" s="48"/>
      <c r="AI42" s="48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</row>
    <row r="43" spans="1:99" ht="13.5" thickBot="1">
      <c r="A43" s="186" t="s">
        <v>269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48"/>
      <c r="AE43" s="48"/>
      <c r="AF43" s="48"/>
      <c r="AG43" s="48"/>
      <c r="AH43" s="48"/>
      <c r="AI43" s="48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</row>
    <row r="44" spans="1:99" ht="12.75">
      <c r="A44" s="37" t="s">
        <v>270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48"/>
      <c r="AE44" s="48"/>
      <c r="AF44" s="48"/>
      <c r="AG44" s="48"/>
      <c r="AH44" s="48"/>
      <c r="AI44" s="48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</row>
    <row r="45" spans="1:99" ht="12.75">
      <c r="A45" s="167" t="s">
        <v>250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78" t="s">
        <v>153</v>
      </c>
      <c r="AE45" s="78"/>
      <c r="AF45" s="78"/>
      <c r="AG45" s="78"/>
      <c r="AH45" s="78"/>
      <c r="AI45" s="78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</row>
    <row r="46" spans="1:99" ht="12.75">
      <c r="A46" s="170" t="s">
        <v>251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78"/>
      <c r="AE46" s="78"/>
      <c r="AF46" s="78"/>
      <c r="AG46" s="78"/>
      <c r="AH46" s="78"/>
      <c r="AI46" s="78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</row>
    <row r="47" spans="1:99" ht="12.75">
      <c r="A47" s="181" t="s">
        <v>250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39" t="s">
        <v>252</v>
      </c>
      <c r="AE47" s="39"/>
      <c r="AF47" s="39"/>
      <c r="AG47" s="39"/>
      <c r="AH47" s="39"/>
      <c r="AI47" s="39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</row>
    <row r="48" spans="1:99" ht="12.75">
      <c r="A48" s="182" t="s">
        <v>253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39"/>
      <c r="AE48" s="39"/>
      <c r="AF48" s="39"/>
      <c r="AG48" s="39"/>
      <c r="AH48" s="39"/>
      <c r="AI48" s="39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</row>
    <row r="49" spans="1:99" ht="15" customHeight="1" thickBot="1">
      <c r="A49" s="172" t="s">
        <v>254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75" t="s">
        <v>158</v>
      </c>
      <c r="AE49" s="75"/>
      <c r="AF49" s="75"/>
      <c r="AG49" s="75"/>
      <c r="AH49" s="75"/>
      <c r="AI49" s="75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</row>
  </sheetData>
  <sheetProtection selectLockedCells="1" selectUnlockedCells="1"/>
  <mergeCells count="156">
    <mergeCell ref="A6:AC6"/>
    <mergeCell ref="AD6:AI6"/>
    <mergeCell ref="AJ6:AY6"/>
    <mergeCell ref="AZ6:BO6"/>
    <mergeCell ref="BP6:CE6"/>
    <mergeCell ref="CF6:CU6"/>
    <mergeCell ref="A7:AC7"/>
    <mergeCell ref="AD7:AI7"/>
    <mergeCell ref="AJ7:AY7"/>
    <mergeCell ref="AZ7:BO7"/>
    <mergeCell ref="BP7:CE7"/>
    <mergeCell ref="CF7:CU7"/>
    <mergeCell ref="A8:AC8"/>
    <mergeCell ref="AD8:AI8"/>
    <mergeCell ref="AJ8:AY8"/>
    <mergeCell ref="AZ8:BO8"/>
    <mergeCell ref="BP8:CE8"/>
    <mergeCell ref="CF8:CU8"/>
    <mergeCell ref="A9:AC9"/>
    <mergeCell ref="AD9:AI9"/>
    <mergeCell ref="AJ9:AY9"/>
    <mergeCell ref="AZ9:BO9"/>
    <mergeCell ref="BP9:CE9"/>
    <mergeCell ref="CF9:CU9"/>
    <mergeCell ref="A10:AC10"/>
    <mergeCell ref="AD10:AI12"/>
    <mergeCell ref="AJ10:AY12"/>
    <mergeCell ref="AZ10:BO12"/>
    <mergeCell ref="BP10:CE12"/>
    <mergeCell ref="CF10:CU12"/>
    <mergeCell ref="A11:AC11"/>
    <mergeCell ref="A12:AC12"/>
    <mergeCell ref="A13:AC13"/>
    <mergeCell ref="AD13:AI14"/>
    <mergeCell ref="AJ13:AY14"/>
    <mergeCell ref="AZ13:BO14"/>
    <mergeCell ref="BP13:CE14"/>
    <mergeCell ref="CF13:CU14"/>
    <mergeCell ref="A14:AC14"/>
    <mergeCell ref="A15:AC15"/>
    <mergeCell ref="AD15:AI16"/>
    <mergeCell ref="AJ15:AY16"/>
    <mergeCell ref="AZ15:BO16"/>
    <mergeCell ref="BP15:CE16"/>
    <mergeCell ref="CF15:CU16"/>
    <mergeCell ref="A16:AC16"/>
    <mergeCell ref="A17:AC17"/>
    <mergeCell ref="AD17:AI17"/>
    <mergeCell ref="AJ17:AY17"/>
    <mergeCell ref="AZ17:BO17"/>
    <mergeCell ref="BP17:CE17"/>
    <mergeCell ref="CF17:CU17"/>
    <mergeCell ref="A22:AC22"/>
    <mergeCell ref="AD22:AI22"/>
    <mergeCell ref="AJ22:AY22"/>
    <mergeCell ref="AZ22:BO22"/>
    <mergeCell ref="BP22:CE22"/>
    <mergeCell ref="CF22:CU22"/>
    <mergeCell ref="A23:AC23"/>
    <mergeCell ref="AD23:AI23"/>
    <mergeCell ref="AJ23:AY23"/>
    <mergeCell ref="AZ23:BO23"/>
    <mergeCell ref="BP23:CE23"/>
    <mergeCell ref="CF23:CU23"/>
    <mergeCell ref="A24:AC24"/>
    <mergeCell ref="AD24:AI24"/>
    <mergeCell ref="AJ24:AY24"/>
    <mergeCell ref="AZ24:BO24"/>
    <mergeCell ref="BP24:CE24"/>
    <mergeCell ref="CF24:CU24"/>
    <mergeCell ref="A25:AC25"/>
    <mergeCell ref="AD25:AI25"/>
    <mergeCell ref="AJ25:AY25"/>
    <mergeCell ref="AZ25:BO25"/>
    <mergeCell ref="BP25:CE25"/>
    <mergeCell ref="CF25:CU25"/>
    <mergeCell ref="A26:AC26"/>
    <mergeCell ref="AD26:AI28"/>
    <mergeCell ref="AJ26:AY28"/>
    <mergeCell ref="AZ26:BO28"/>
    <mergeCell ref="BP26:CE28"/>
    <mergeCell ref="CF26:CU28"/>
    <mergeCell ref="A27:AC27"/>
    <mergeCell ref="A28:AC28"/>
    <mergeCell ref="A29:AC29"/>
    <mergeCell ref="AD29:AI30"/>
    <mergeCell ref="AJ29:AY30"/>
    <mergeCell ref="AZ29:BO30"/>
    <mergeCell ref="BP29:CE30"/>
    <mergeCell ref="CF29:CU30"/>
    <mergeCell ref="A30:AC30"/>
    <mergeCell ref="A31:AC31"/>
    <mergeCell ref="AD31:AI32"/>
    <mergeCell ref="AJ31:AY32"/>
    <mergeCell ref="AZ31:BO32"/>
    <mergeCell ref="BP31:CE32"/>
    <mergeCell ref="CF31:CU32"/>
    <mergeCell ref="A32:AC32"/>
    <mergeCell ref="A33:AC33"/>
    <mergeCell ref="AD33:AI33"/>
    <mergeCell ref="AJ33:AY33"/>
    <mergeCell ref="AZ33:BO33"/>
    <mergeCell ref="BP33:CE33"/>
    <mergeCell ref="CF33:CU33"/>
    <mergeCell ref="A38:AC38"/>
    <mergeCell ref="AD38:AI38"/>
    <mergeCell ref="AJ38:AY38"/>
    <mergeCell ref="AZ38:BO38"/>
    <mergeCell ref="BP38:CE38"/>
    <mergeCell ref="CF38:CU38"/>
    <mergeCell ref="A39:AC39"/>
    <mergeCell ref="AD39:AI39"/>
    <mergeCell ref="AJ39:AY39"/>
    <mergeCell ref="AZ39:BO39"/>
    <mergeCell ref="BP39:CE39"/>
    <mergeCell ref="CF39:CU39"/>
    <mergeCell ref="A40:AC40"/>
    <mergeCell ref="AD40:AI40"/>
    <mergeCell ref="AJ40:AY40"/>
    <mergeCell ref="AZ40:BO40"/>
    <mergeCell ref="BP40:CE40"/>
    <mergeCell ref="CF40:CU40"/>
    <mergeCell ref="A41:AC41"/>
    <mergeCell ref="AD41:AI41"/>
    <mergeCell ref="AJ41:AY41"/>
    <mergeCell ref="AZ41:BO41"/>
    <mergeCell ref="BP41:CE41"/>
    <mergeCell ref="CF41:CU41"/>
    <mergeCell ref="A42:AC42"/>
    <mergeCell ref="AD42:AI44"/>
    <mergeCell ref="AJ42:AY44"/>
    <mergeCell ref="AZ42:BO44"/>
    <mergeCell ref="BP42:CE44"/>
    <mergeCell ref="CF42:CU44"/>
    <mergeCell ref="A43:AC43"/>
    <mergeCell ref="A44:AC44"/>
    <mergeCell ref="A45:AC45"/>
    <mergeCell ref="AD45:AI46"/>
    <mergeCell ref="AJ45:AY46"/>
    <mergeCell ref="AZ45:BO46"/>
    <mergeCell ref="BP45:CE46"/>
    <mergeCell ref="CF45:CU46"/>
    <mergeCell ref="A46:AC46"/>
    <mergeCell ref="A47:AC47"/>
    <mergeCell ref="AD47:AI48"/>
    <mergeCell ref="AJ47:AY48"/>
    <mergeCell ref="AZ47:BO48"/>
    <mergeCell ref="BP47:CE48"/>
    <mergeCell ref="CF47:CU48"/>
    <mergeCell ref="A48:AC48"/>
    <mergeCell ref="A49:AC49"/>
    <mergeCell ref="AD49:AI49"/>
    <mergeCell ref="AJ49:AY49"/>
    <mergeCell ref="AZ49:BO49"/>
    <mergeCell ref="BP49:CE49"/>
    <mergeCell ref="CF49:CU49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3:CU17"/>
  <sheetViews>
    <sheetView zoomScale="120" zoomScaleNormal="120" zoomScalePageLayoutView="0" workbookViewId="0" topLeftCell="A1">
      <selection activeCell="CO16" sqref="CO16:CU16"/>
    </sheetView>
  </sheetViews>
  <sheetFormatPr defaultColWidth="1.37890625" defaultRowHeight="12.75"/>
  <cols>
    <col min="1" max="41" width="1.37890625" style="1" customWidth="1"/>
    <col min="42" max="42" width="2.625" style="1" customWidth="1"/>
    <col min="43" max="16384" width="1.37890625" style="1" customWidth="1"/>
  </cols>
  <sheetData>
    <row r="3" spans="1:99" ht="12.75">
      <c r="A3" s="15" t="s">
        <v>204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</row>
    <row r="5" spans="1:99" ht="12.75">
      <c r="A5" s="236" t="s">
        <v>93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7"/>
      <c r="U5" s="235" t="s">
        <v>26</v>
      </c>
      <c r="V5" s="236"/>
      <c r="W5" s="236"/>
      <c r="X5" s="237"/>
      <c r="Y5" s="235" t="s">
        <v>29</v>
      </c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7"/>
      <c r="AX5" s="235" t="s">
        <v>30</v>
      </c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7"/>
      <c r="BW5" s="235" t="s">
        <v>282</v>
      </c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</row>
    <row r="6" spans="1:99" ht="12.75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4"/>
      <c r="U6" s="232" t="s">
        <v>28</v>
      </c>
      <c r="V6" s="233"/>
      <c r="W6" s="233"/>
      <c r="X6" s="234"/>
      <c r="Y6" s="238" t="s">
        <v>94</v>
      </c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40"/>
      <c r="AX6" s="238" t="s">
        <v>95</v>
      </c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40"/>
      <c r="BW6" s="238" t="s">
        <v>96</v>
      </c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</row>
    <row r="7" spans="1:99" ht="12.75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4"/>
      <c r="U7" s="232"/>
      <c r="V7" s="233"/>
      <c r="W7" s="233"/>
      <c r="X7" s="234"/>
      <c r="Y7" s="232" t="s">
        <v>189</v>
      </c>
      <c r="Z7" s="233"/>
      <c r="AA7" s="233"/>
      <c r="AB7" s="233"/>
      <c r="AC7" s="233"/>
      <c r="AD7" s="233"/>
      <c r="AE7" s="234"/>
      <c r="AF7" s="232" t="s">
        <v>190</v>
      </c>
      <c r="AG7" s="233"/>
      <c r="AH7" s="233"/>
      <c r="AI7" s="233"/>
      <c r="AJ7" s="233"/>
      <c r="AK7" s="234"/>
      <c r="AL7" s="232" t="s">
        <v>191</v>
      </c>
      <c r="AM7" s="233"/>
      <c r="AN7" s="233"/>
      <c r="AO7" s="233"/>
      <c r="AP7" s="234"/>
      <c r="AQ7" s="235" t="s">
        <v>99</v>
      </c>
      <c r="AR7" s="236"/>
      <c r="AS7" s="236"/>
      <c r="AT7" s="236"/>
      <c r="AU7" s="236"/>
      <c r="AV7" s="236"/>
      <c r="AW7" s="237"/>
      <c r="AX7" s="232" t="s">
        <v>189</v>
      </c>
      <c r="AY7" s="233"/>
      <c r="AZ7" s="233"/>
      <c r="BA7" s="233"/>
      <c r="BB7" s="233"/>
      <c r="BC7" s="233"/>
      <c r="BD7" s="234"/>
      <c r="BE7" s="232" t="s">
        <v>190</v>
      </c>
      <c r="BF7" s="233"/>
      <c r="BG7" s="233"/>
      <c r="BH7" s="233"/>
      <c r="BI7" s="233"/>
      <c r="BJ7" s="234"/>
      <c r="BK7" s="232" t="s">
        <v>191</v>
      </c>
      <c r="BL7" s="233"/>
      <c r="BM7" s="233"/>
      <c r="BN7" s="233"/>
      <c r="BO7" s="234"/>
      <c r="BP7" s="235" t="s">
        <v>99</v>
      </c>
      <c r="BQ7" s="236"/>
      <c r="BR7" s="236"/>
      <c r="BS7" s="236"/>
      <c r="BT7" s="236"/>
      <c r="BU7" s="236"/>
      <c r="BV7" s="237"/>
      <c r="BW7" s="232" t="s">
        <v>189</v>
      </c>
      <c r="BX7" s="233"/>
      <c r="BY7" s="233"/>
      <c r="BZ7" s="233"/>
      <c r="CA7" s="233"/>
      <c r="CB7" s="233"/>
      <c r="CC7" s="234"/>
      <c r="CD7" s="232" t="s">
        <v>190</v>
      </c>
      <c r="CE7" s="233"/>
      <c r="CF7" s="233"/>
      <c r="CG7" s="233"/>
      <c r="CH7" s="233"/>
      <c r="CI7" s="234"/>
      <c r="CJ7" s="232" t="s">
        <v>191</v>
      </c>
      <c r="CK7" s="233"/>
      <c r="CL7" s="233"/>
      <c r="CM7" s="233"/>
      <c r="CN7" s="234"/>
      <c r="CO7" s="235" t="s">
        <v>99</v>
      </c>
      <c r="CP7" s="236"/>
      <c r="CQ7" s="236"/>
      <c r="CR7" s="236"/>
      <c r="CS7" s="236"/>
      <c r="CT7" s="236"/>
      <c r="CU7" s="236"/>
    </row>
    <row r="8" spans="1:99" ht="12.75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4"/>
      <c r="U8" s="232"/>
      <c r="V8" s="233"/>
      <c r="W8" s="233"/>
      <c r="X8" s="234"/>
      <c r="Y8" s="232" t="s">
        <v>97</v>
      </c>
      <c r="Z8" s="233"/>
      <c r="AA8" s="233"/>
      <c r="AB8" s="233"/>
      <c r="AC8" s="233"/>
      <c r="AD8" s="233"/>
      <c r="AE8" s="234"/>
      <c r="AF8" s="232" t="s">
        <v>192</v>
      </c>
      <c r="AG8" s="233"/>
      <c r="AH8" s="233"/>
      <c r="AI8" s="233"/>
      <c r="AJ8" s="233"/>
      <c r="AK8" s="234"/>
      <c r="AL8" s="232" t="s">
        <v>193</v>
      </c>
      <c r="AM8" s="233"/>
      <c r="AN8" s="233"/>
      <c r="AO8" s="233"/>
      <c r="AP8" s="234"/>
      <c r="AQ8" s="232"/>
      <c r="AR8" s="233"/>
      <c r="AS8" s="233"/>
      <c r="AT8" s="233"/>
      <c r="AU8" s="233"/>
      <c r="AV8" s="233"/>
      <c r="AW8" s="234"/>
      <c r="AX8" s="232" t="s">
        <v>97</v>
      </c>
      <c r="AY8" s="233"/>
      <c r="AZ8" s="233"/>
      <c r="BA8" s="233"/>
      <c r="BB8" s="233"/>
      <c r="BC8" s="233"/>
      <c r="BD8" s="234"/>
      <c r="BE8" s="232" t="s">
        <v>192</v>
      </c>
      <c r="BF8" s="233"/>
      <c r="BG8" s="233"/>
      <c r="BH8" s="233"/>
      <c r="BI8" s="233"/>
      <c r="BJ8" s="234"/>
      <c r="BK8" s="232" t="s">
        <v>193</v>
      </c>
      <c r="BL8" s="233"/>
      <c r="BM8" s="233"/>
      <c r="BN8" s="233"/>
      <c r="BO8" s="234"/>
      <c r="BP8" s="232"/>
      <c r="BQ8" s="233"/>
      <c r="BR8" s="233"/>
      <c r="BS8" s="233"/>
      <c r="BT8" s="233"/>
      <c r="BU8" s="233"/>
      <c r="BV8" s="234"/>
      <c r="BW8" s="232" t="s">
        <v>97</v>
      </c>
      <c r="BX8" s="233"/>
      <c r="BY8" s="233"/>
      <c r="BZ8" s="233"/>
      <c r="CA8" s="233"/>
      <c r="CB8" s="233"/>
      <c r="CC8" s="234"/>
      <c r="CD8" s="232" t="s">
        <v>192</v>
      </c>
      <c r="CE8" s="233"/>
      <c r="CF8" s="233"/>
      <c r="CG8" s="233"/>
      <c r="CH8" s="233"/>
      <c r="CI8" s="234"/>
      <c r="CJ8" s="232" t="s">
        <v>193</v>
      </c>
      <c r="CK8" s="233"/>
      <c r="CL8" s="233"/>
      <c r="CM8" s="233"/>
      <c r="CN8" s="234"/>
      <c r="CO8" s="232"/>
      <c r="CP8" s="233"/>
      <c r="CQ8" s="233"/>
      <c r="CR8" s="233"/>
      <c r="CS8" s="233"/>
      <c r="CT8" s="233"/>
      <c r="CU8" s="233"/>
    </row>
    <row r="9" spans="1:99" ht="12.75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4"/>
      <c r="U9" s="232"/>
      <c r="V9" s="233"/>
      <c r="W9" s="233"/>
      <c r="X9" s="234"/>
      <c r="Y9" s="232" t="s">
        <v>100</v>
      </c>
      <c r="Z9" s="233"/>
      <c r="AA9" s="233"/>
      <c r="AB9" s="233"/>
      <c r="AC9" s="233"/>
      <c r="AD9" s="233"/>
      <c r="AE9" s="234"/>
      <c r="AF9" s="232" t="s">
        <v>194</v>
      </c>
      <c r="AG9" s="233"/>
      <c r="AH9" s="233"/>
      <c r="AI9" s="233"/>
      <c r="AJ9" s="233"/>
      <c r="AK9" s="234"/>
      <c r="AL9" s="232" t="s">
        <v>195</v>
      </c>
      <c r="AM9" s="233"/>
      <c r="AN9" s="233"/>
      <c r="AO9" s="233"/>
      <c r="AP9" s="234"/>
      <c r="AQ9" s="232"/>
      <c r="AR9" s="233"/>
      <c r="AS9" s="233"/>
      <c r="AT9" s="233"/>
      <c r="AU9" s="233"/>
      <c r="AV9" s="233"/>
      <c r="AW9" s="234"/>
      <c r="AX9" s="232" t="s">
        <v>100</v>
      </c>
      <c r="AY9" s="233"/>
      <c r="AZ9" s="233"/>
      <c r="BA9" s="233"/>
      <c r="BB9" s="233"/>
      <c r="BC9" s="233"/>
      <c r="BD9" s="234"/>
      <c r="BE9" s="232" t="s">
        <v>194</v>
      </c>
      <c r="BF9" s="233"/>
      <c r="BG9" s="233"/>
      <c r="BH9" s="233"/>
      <c r="BI9" s="233"/>
      <c r="BJ9" s="234"/>
      <c r="BK9" s="232" t="s">
        <v>195</v>
      </c>
      <c r="BL9" s="233"/>
      <c r="BM9" s="233"/>
      <c r="BN9" s="233"/>
      <c r="BO9" s="234"/>
      <c r="BP9" s="232"/>
      <c r="BQ9" s="233"/>
      <c r="BR9" s="233"/>
      <c r="BS9" s="233"/>
      <c r="BT9" s="233"/>
      <c r="BU9" s="233"/>
      <c r="BV9" s="234"/>
      <c r="BW9" s="232" t="s">
        <v>100</v>
      </c>
      <c r="BX9" s="233"/>
      <c r="BY9" s="233"/>
      <c r="BZ9" s="233"/>
      <c r="CA9" s="233"/>
      <c r="CB9" s="233"/>
      <c r="CC9" s="234"/>
      <c r="CD9" s="232" t="s">
        <v>194</v>
      </c>
      <c r="CE9" s="233"/>
      <c r="CF9" s="233"/>
      <c r="CG9" s="233"/>
      <c r="CH9" s="233"/>
      <c r="CI9" s="234"/>
      <c r="CJ9" s="232" t="s">
        <v>195</v>
      </c>
      <c r="CK9" s="233"/>
      <c r="CL9" s="233"/>
      <c r="CM9" s="233"/>
      <c r="CN9" s="234"/>
      <c r="CO9" s="232"/>
      <c r="CP9" s="233"/>
      <c r="CQ9" s="233"/>
      <c r="CR9" s="233"/>
      <c r="CS9" s="233"/>
      <c r="CT9" s="233"/>
      <c r="CU9" s="233"/>
    </row>
    <row r="10" spans="1:99" ht="12.75">
      <c r="A10" s="233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4"/>
      <c r="U10" s="232"/>
      <c r="V10" s="233"/>
      <c r="W10" s="233"/>
      <c r="X10" s="234"/>
      <c r="Y10" s="232" t="s">
        <v>196</v>
      </c>
      <c r="Z10" s="233"/>
      <c r="AA10" s="233"/>
      <c r="AB10" s="233"/>
      <c r="AC10" s="233"/>
      <c r="AD10" s="233"/>
      <c r="AE10" s="234"/>
      <c r="AF10" s="232" t="s">
        <v>197</v>
      </c>
      <c r="AG10" s="233"/>
      <c r="AH10" s="233"/>
      <c r="AI10" s="233"/>
      <c r="AJ10" s="233"/>
      <c r="AK10" s="234"/>
      <c r="AL10" s="232" t="s">
        <v>198</v>
      </c>
      <c r="AM10" s="233"/>
      <c r="AN10" s="233"/>
      <c r="AO10" s="233"/>
      <c r="AP10" s="234"/>
      <c r="AQ10" s="232"/>
      <c r="AR10" s="233"/>
      <c r="AS10" s="233"/>
      <c r="AT10" s="233"/>
      <c r="AU10" s="233"/>
      <c r="AV10" s="233"/>
      <c r="AW10" s="234"/>
      <c r="AX10" s="232" t="s">
        <v>196</v>
      </c>
      <c r="AY10" s="233"/>
      <c r="AZ10" s="233"/>
      <c r="BA10" s="233"/>
      <c r="BB10" s="233"/>
      <c r="BC10" s="233"/>
      <c r="BD10" s="234"/>
      <c r="BE10" s="232" t="s">
        <v>197</v>
      </c>
      <c r="BF10" s="233"/>
      <c r="BG10" s="233"/>
      <c r="BH10" s="233"/>
      <c r="BI10" s="233"/>
      <c r="BJ10" s="234"/>
      <c r="BK10" s="232" t="s">
        <v>198</v>
      </c>
      <c r="BL10" s="233"/>
      <c r="BM10" s="233"/>
      <c r="BN10" s="233"/>
      <c r="BO10" s="234"/>
      <c r="BP10" s="232"/>
      <c r="BQ10" s="233"/>
      <c r="BR10" s="233"/>
      <c r="BS10" s="233"/>
      <c r="BT10" s="233"/>
      <c r="BU10" s="233"/>
      <c r="BV10" s="234"/>
      <c r="BW10" s="232" t="s">
        <v>196</v>
      </c>
      <c r="BX10" s="233"/>
      <c r="BY10" s="233"/>
      <c r="BZ10" s="233"/>
      <c r="CA10" s="233"/>
      <c r="CB10" s="233"/>
      <c r="CC10" s="234"/>
      <c r="CD10" s="232" t="s">
        <v>197</v>
      </c>
      <c r="CE10" s="233"/>
      <c r="CF10" s="233"/>
      <c r="CG10" s="233"/>
      <c r="CH10" s="233"/>
      <c r="CI10" s="234"/>
      <c r="CJ10" s="232" t="s">
        <v>198</v>
      </c>
      <c r="CK10" s="233"/>
      <c r="CL10" s="233"/>
      <c r="CM10" s="233"/>
      <c r="CN10" s="234"/>
      <c r="CO10" s="232"/>
      <c r="CP10" s="233"/>
      <c r="CQ10" s="233"/>
      <c r="CR10" s="233"/>
      <c r="CS10" s="233"/>
      <c r="CT10" s="233"/>
      <c r="CU10" s="233"/>
    </row>
    <row r="11" spans="1:99" ht="12.75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4"/>
      <c r="U11" s="232"/>
      <c r="V11" s="233"/>
      <c r="W11" s="233"/>
      <c r="X11" s="234"/>
      <c r="Y11" s="232" t="s">
        <v>199</v>
      </c>
      <c r="Z11" s="233"/>
      <c r="AA11" s="233"/>
      <c r="AB11" s="233"/>
      <c r="AC11" s="233"/>
      <c r="AD11" s="233"/>
      <c r="AE11" s="234"/>
      <c r="AF11" s="232" t="s">
        <v>200</v>
      </c>
      <c r="AG11" s="233"/>
      <c r="AH11" s="233"/>
      <c r="AI11" s="233"/>
      <c r="AJ11" s="233"/>
      <c r="AK11" s="234"/>
      <c r="AL11" s="232" t="s">
        <v>201</v>
      </c>
      <c r="AM11" s="233"/>
      <c r="AN11" s="233"/>
      <c r="AO11" s="233"/>
      <c r="AP11" s="234"/>
      <c r="AQ11" s="232"/>
      <c r="AR11" s="233"/>
      <c r="AS11" s="233"/>
      <c r="AT11" s="233"/>
      <c r="AU11" s="233"/>
      <c r="AV11" s="233"/>
      <c r="AW11" s="234"/>
      <c r="AX11" s="232" t="s">
        <v>199</v>
      </c>
      <c r="AY11" s="233"/>
      <c r="AZ11" s="233"/>
      <c r="BA11" s="233"/>
      <c r="BB11" s="233"/>
      <c r="BC11" s="233"/>
      <c r="BD11" s="234"/>
      <c r="BE11" s="232" t="s">
        <v>200</v>
      </c>
      <c r="BF11" s="233"/>
      <c r="BG11" s="233"/>
      <c r="BH11" s="233"/>
      <c r="BI11" s="233"/>
      <c r="BJ11" s="234"/>
      <c r="BK11" s="232" t="s">
        <v>201</v>
      </c>
      <c r="BL11" s="233"/>
      <c r="BM11" s="233"/>
      <c r="BN11" s="233"/>
      <c r="BO11" s="234"/>
      <c r="BP11" s="232"/>
      <c r="BQ11" s="233"/>
      <c r="BR11" s="233"/>
      <c r="BS11" s="233"/>
      <c r="BT11" s="233"/>
      <c r="BU11" s="233"/>
      <c r="BV11" s="234"/>
      <c r="BW11" s="232" t="s">
        <v>199</v>
      </c>
      <c r="BX11" s="233"/>
      <c r="BY11" s="233"/>
      <c r="BZ11" s="233"/>
      <c r="CA11" s="233"/>
      <c r="CB11" s="233"/>
      <c r="CC11" s="234"/>
      <c r="CD11" s="232" t="s">
        <v>200</v>
      </c>
      <c r="CE11" s="233"/>
      <c r="CF11" s="233"/>
      <c r="CG11" s="233"/>
      <c r="CH11" s="233"/>
      <c r="CI11" s="234"/>
      <c r="CJ11" s="232" t="s">
        <v>201</v>
      </c>
      <c r="CK11" s="233"/>
      <c r="CL11" s="233"/>
      <c r="CM11" s="233"/>
      <c r="CN11" s="234"/>
      <c r="CO11" s="232"/>
      <c r="CP11" s="233"/>
      <c r="CQ11" s="233"/>
      <c r="CR11" s="233"/>
      <c r="CS11" s="233"/>
      <c r="CT11" s="233"/>
      <c r="CU11" s="233"/>
    </row>
    <row r="12" spans="1:99" ht="12.75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4"/>
      <c r="U12" s="232"/>
      <c r="V12" s="233"/>
      <c r="W12" s="233"/>
      <c r="X12" s="234"/>
      <c r="Y12" s="232"/>
      <c r="Z12" s="233"/>
      <c r="AA12" s="233"/>
      <c r="AB12" s="233"/>
      <c r="AC12" s="233"/>
      <c r="AD12" s="233"/>
      <c r="AE12" s="234"/>
      <c r="AF12" s="232" t="s">
        <v>202</v>
      </c>
      <c r="AG12" s="233"/>
      <c r="AH12" s="233"/>
      <c r="AI12" s="233"/>
      <c r="AJ12" s="233"/>
      <c r="AK12" s="234"/>
      <c r="AL12" s="232" t="s">
        <v>203</v>
      </c>
      <c r="AM12" s="233"/>
      <c r="AN12" s="233"/>
      <c r="AO12" s="233"/>
      <c r="AP12" s="234"/>
      <c r="AQ12" s="232"/>
      <c r="AR12" s="233"/>
      <c r="AS12" s="233"/>
      <c r="AT12" s="233"/>
      <c r="AU12" s="233"/>
      <c r="AV12" s="233"/>
      <c r="AW12" s="234"/>
      <c r="AX12" s="232"/>
      <c r="AY12" s="233"/>
      <c r="AZ12" s="233"/>
      <c r="BA12" s="233"/>
      <c r="BB12" s="233"/>
      <c r="BC12" s="233"/>
      <c r="BD12" s="234"/>
      <c r="BE12" s="232" t="s">
        <v>202</v>
      </c>
      <c r="BF12" s="233"/>
      <c r="BG12" s="233"/>
      <c r="BH12" s="233"/>
      <c r="BI12" s="233"/>
      <c r="BJ12" s="234"/>
      <c r="BK12" s="232" t="s">
        <v>203</v>
      </c>
      <c r="BL12" s="233"/>
      <c r="BM12" s="233"/>
      <c r="BN12" s="233"/>
      <c r="BO12" s="234"/>
      <c r="BP12" s="232"/>
      <c r="BQ12" s="233"/>
      <c r="BR12" s="233"/>
      <c r="BS12" s="233"/>
      <c r="BT12" s="233"/>
      <c r="BU12" s="233"/>
      <c r="BV12" s="234"/>
      <c r="BW12" s="232"/>
      <c r="BX12" s="233"/>
      <c r="BY12" s="233"/>
      <c r="BZ12" s="233"/>
      <c r="CA12" s="233"/>
      <c r="CB12" s="233"/>
      <c r="CC12" s="234"/>
      <c r="CD12" s="232" t="s">
        <v>202</v>
      </c>
      <c r="CE12" s="233"/>
      <c r="CF12" s="233"/>
      <c r="CG12" s="233"/>
      <c r="CH12" s="233"/>
      <c r="CI12" s="234"/>
      <c r="CJ12" s="232" t="s">
        <v>203</v>
      </c>
      <c r="CK12" s="233"/>
      <c r="CL12" s="233"/>
      <c r="CM12" s="233"/>
      <c r="CN12" s="234"/>
      <c r="CO12" s="232"/>
      <c r="CP12" s="233"/>
      <c r="CQ12" s="233"/>
      <c r="CR12" s="233"/>
      <c r="CS12" s="233"/>
      <c r="CT12" s="233"/>
      <c r="CU12" s="233"/>
    </row>
    <row r="13" spans="1:99" ht="13.5" thickBot="1">
      <c r="A13" s="230">
        <v>1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20">
        <v>2</v>
      </c>
      <c r="V13" s="220"/>
      <c r="W13" s="220"/>
      <c r="X13" s="220"/>
      <c r="Y13" s="220">
        <v>3</v>
      </c>
      <c r="Z13" s="220"/>
      <c r="AA13" s="220"/>
      <c r="AB13" s="220"/>
      <c r="AC13" s="220"/>
      <c r="AD13" s="220"/>
      <c r="AE13" s="220"/>
      <c r="AF13" s="220">
        <v>4</v>
      </c>
      <c r="AG13" s="220"/>
      <c r="AH13" s="220"/>
      <c r="AI13" s="220"/>
      <c r="AJ13" s="220"/>
      <c r="AK13" s="220"/>
      <c r="AL13" s="220">
        <v>5</v>
      </c>
      <c r="AM13" s="220"/>
      <c r="AN13" s="220"/>
      <c r="AO13" s="220"/>
      <c r="AP13" s="220"/>
      <c r="AQ13" s="220">
        <v>6</v>
      </c>
      <c r="AR13" s="220"/>
      <c r="AS13" s="220"/>
      <c r="AT13" s="220"/>
      <c r="AU13" s="220"/>
      <c r="AV13" s="220"/>
      <c r="AW13" s="220"/>
      <c r="AX13" s="220">
        <v>7</v>
      </c>
      <c r="AY13" s="220"/>
      <c r="AZ13" s="220"/>
      <c r="BA13" s="220"/>
      <c r="BB13" s="220"/>
      <c r="BC13" s="220"/>
      <c r="BD13" s="220"/>
      <c r="BE13" s="220">
        <v>8</v>
      </c>
      <c r="BF13" s="220"/>
      <c r="BG13" s="220"/>
      <c r="BH13" s="220"/>
      <c r="BI13" s="220"/>
      <c r="BJ13" s="220"/>
      <c r="BK13" s="220">
        <v>9</v>
      </c>
      <c r="BL13" s="220"/>
      <c r="BM13" s="220"/>
      <c r="BN13" s="220"/>
      <c r="BO13" s="220"/>
      <c r="BP13" s="220">
        <v>10</v>
      </c>
      <c r="BQ13" s="220"/>
      <c r="BR13" s="220"/>
      <c r="BS13" s="220"/>
      <c r="BT13" s="220"/>
      <c r="BU13" s="220"/>
      <c r="BV13" s="220"/>
      <c r="BW13" s="220">
        <v>11</v>
      </c>
      <c r="BX13" s="220"/>
      <c r="BY13" s="220"/>
      <c r="BZ13" s="220"/>
      <c r="CA13" s="220"/>
      <c r="CB13" s="220"/>
      <c r="CC13" s="220"/>
      <c r="CD13" s="220">
        <v>12</v>
      </c>
      <c r="CE13" s="220"/>
      <c r="CF13" s="220"/>
      <c r="CG13" s="220"/>
      <c r="CH13" s="220"/>
      <c r="CI13" s="220"/>
      <c r="CJ13" s="220">
        <v>13</v>
      </c>
      <c r="CK13" s="220"/>
      <c r="CL13" s="220"/>
      <c r="CM13" s="220"/>
      <c r="CN13" s="220"/>
      <c r="CO13" s="220">
        <v>14</v>
      </c>
      <c r="CP13" s="220"/>
      <c r="CQ13" s="220"/>
      <c r="CR13" s="220"/>
      <c r="CS13" s="220"/>
      <c r="CT13" s="220"/>
      <c r="CU13" s="221"/>
    </row>
    <row r="14" spans="1:99" ht="28.5" customHeight="1">
      <c r="A14" s="222" t="s">
        <v>107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3"/>
      <c r="U14" s="224" t="s">
        <v>78</v>
      </c>
      <c r="V14" s="225"/>
      <c r="W14" s="225"/>
      <c r="X14" s="226"/>
      <c r="Y14" s="227">
        <v>0</v>
      </c>
      <c r="Z14" s="228"/>
      <c r="AA14" s="228"/>
      <c r="AB14" s="228"/>
      <c r="AC14" s="228"/>
      <c r="AD14" s="228"/>
      <c r="AE14" s="229"/>
      <c r="AF14" s="216">
        <v>0</v>
      </c>
      <c r="AG14" s="217"/>
      <c r="AH14" s="217"/>
      <c r="AI14" s="217"/>
      <c r="AJ14" s="217"/>
      <c r="AK14" s="218"/>
      <c r="AL14" s="227"/>
      <c r="AM14" s="228"/>
      <c r="AN14" s="228"/>
      <c r="AO14" s="228"/>
      <c r="AP14" s="229"/>
      <c r="AQ14" s="211">
        <f>Y14*AF14</f>
        <v>0</v>
      </c>
      <c r="AR14" s="212"/>
      <c r="AS14" s="212"/>
      <c r="AT14" s="212"/>
      <c r="AU14" s="212"/>
      <c r="AV14" s="212"/>
      <c r="AW14" s="213"/>
      <c r="AX14" s="216">
        <v>0</v>
      </c>
      <c r="AY14" s="217"/>
      <c r="AZ14" s="217"/>
      <c r="BA14" s="217"/>
      <c r="BB14" s="217"/>
      <c r="BC14" s="217"/>
      <c r="BD14" s="218"/>
      <c r="BE14" s="216">
        <v>0</v>
      </c>
      <c r="BF14" s="217"/>
      <c r="BG14" s="217"/>
      <c r="BH14" s="217"/>
      <c r="BI14" s="217"/>
      <c r="BJ14" s="218"/>
      <c r="BK14" s="216"/>
      <c r="BL14" s="217"/>
      <c r="BM14" s="217"/>
      <c r="BN14" s="217"/>
      <c r="BO14" s="218"/>
      <c r="BP14" s="216">
        <v>0</v>
      </c>
      <c r="BQ14" s="217"/>
      <c r="BR14" s="217"/>
      <c r="BS14" s="217"/>
      <c r="BT14" s="217"/>
      <c r="BU14" s="217"/>
      <c r="BV14" s="218"/>
      <c r="BW14" s="216">
        <v>0</v>
      </c>
      <c r="BX14" s="217"/>
      <c r="BY14" s="217"/>
      <c r="BZ14" s="217"/>
      <c r="CA14" s="217"/>
      <c r="CB14" s="217"/>
      <c r="CC14" s="218"/>
      <c r="CD14" s="216">
        <v>0</v>
      </c>
      <c r="CE14" s="217"/>
      <c r="CF14" s="217"/>
      <c r="CG14" s="217"/>
      <c r="CH14" s="217"/>
      <c r="CI14" s="218"/>
      <c r="CJ14" s="216"/>
      <c r="CK14" s="217"/>
      <c r="CL14" s="217"/>
      <c r="CM14" s="217"/>
      <c r="CN14" s="218"/>
      <c r="CO14" s="216">
        <v>0</v>
      </c>
      <c r="CP14" s="217"/>
      <c r="CQ14" s="217"/>
      <c r="CR14" s="217"/>
      <c r="CS14" s="217"/>
      <c r="CT14" s="217"/>
      <c r="CU14" s="219"/>
    </row>
    <row r="15" spans="1:99" ht="15" customHeight="1">
      <c r="A15" s="214" t="s">
        <v>271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5"/>
      <c r="U15" s="205" t="s">
        <v>87</v>
      </c>
      <c r="V15" s="206"/>
      <c r="W15" s="206"/>
      <c r="X15" s="207"/>
      <c r="Y15" s="208"/>
      <c r="Z15" s="209"/>
      <c r="AA15" s="209"/>
      <c r="AB15" s="209"/>
      <c r="AC15" s="209"/>
      <c r="AD15" s="209"/>
      <c r="AE15" s="210"/>
      <c r="AF15" s="198"/>
      <c r="AG15" s="199"/>
      <c r="AH15" s="199"/>
      <c r="AI15" s="199"/>
      <c r="AJ15" s="199"/>
      <c r="AK15" s="200"/>
      <c r="AL15" s="208"/>
      <c r="AM15" s="209"/>
      <c r="AN15" s="209"/>
      <c r="AO15" s="209"/>
      <c r="AP15" s="210"/>
      <c r="AQ15" s="211">
        <v>1084652</v>
      </c>
      <c r="AR15" s="212"/>
      <c r="AS15" s="212"/>
      <c r="AT15" s="212"/>
      <c r="AU15" s="212"/>
      <c r="AV15" s="212"/>
      <c r="AW15" s="213"/>
      <c r="AX15" s="198"/>
      <c r="AY15" s="199"/>
      <c r="AZ15" s="199"/>
      <c r="BA15" s="199"/>
      <c r="BB15" s="199"/>
      <c r="BC15" s="199"/>
      <c r="BD15" s="200"/>
      <c r="BE15" s="198"/>
      <c r="BF15" s="199"/>
      <c r="BG15" s="199"/>
      <c r="BH15" s="199"/>
      <c r="BI15" s="199"/>
      <c r="BJ15" s="200"/>
      <c r="BK15" s="198"/>
      <c r="BL15" s="199"/>
      <c r="BM15" s="199"/>
      <c r="BN15" s="199"/>
      <c r="BO15" s="200"/>
      <c r="BP15" s="198">
        <v>1084652</v>
      </c>
      <c r="BQ15" s="199"/>
      <c r="BR15" s="199"/>
      <c r="BS15" s="199"/>
      <c r="BT15" s="199"/>
      <c r="BU15" s="199"/>
      <c r="BV15" s="200"/>
      <c r="BW15" s="198"/>
      <c r="BX15" s="199"/>
      <c r="BY15" s="199"/>
      <c r="BZ15" s="199"/>
      <c r="CA15" s="199"/>
      <c r="CB15" s="199"/>
      <c r="CC15" s="200"/>
      <c r="CD15" s="198"/>
      <c r="CE15" s="199"/>
      <c r="CF15" s="199"/>
      <c r="CG15" s="199"/>
      <c r="CH15" s="199"/>
      <c r="CI15" s="200"/>
      <c r="CJ15" s="198"/>
      <c r="CK15" s="199"/>
      <c r="CL15" s="199"/>
      <c r="CM15" s="199"/>
      <c r="CN15" s="200"/>
      <c r="CO15" s="198">
        <v>1084652</v>
      </c>
      <c r="CP15" s="199"/>
      <c r="CQ15" s="199"/>
      <c r="CR15" s="199"/>
      <c r="CS15" s="199"/>
      <c r="CT15" s="199"/>
      <c r="CU15" s="201"/>
    </row>
    <row r="16" spans="1:99" ht="15" customHeight="1">
      <c r="A16" s="202" t="s">
        <v>277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4"/>
      <c r="U16" s="205"/>
      <c r="V16" s="206"/>
      <c r="W16" s="206"/>
      <c r="X16" s="207"/>
      <c r="Y16" s="208"/>
      <c r="Z16" s="209"/>
      <c r="AA16" s="209"/>
      <c r="AB16" s="209"/>
      <c r="AC16" s="209"/>
      <c r="AD16" s="209"/>
      <c r="AE16" s="210"/>
      <c r="AF16" s="198"/>
      <c r="AG16" s="199"/>
      <c r="AH16" s="199"/>
      <c r="AI16" s="199"/>
      <c r="AJ16" s="199"/>
      <c r="AK16" s="200"/>
      <c r="AL16" s="208"/>
      <c r="AM16" s="209"/>
      <c r="AN16" s="209"/>
      <c r="AO16" s="209"/>
      <c r="AP16" s="210"/>
      <c r="AQ16" s="211">
        <v>0</v>
      </c>
      <c r="AR16" s="212"/>
      <c r="AS16" s="212"/>
      <c r="AT16" s="212"/>
      <c r="AU16" s="212"/>
      <c r="AV16" s="212"/>
      <c r="AW16" s="213"/>
      <c r="AX16" s="198"/>
      <c r="AY16" s="199"/>
      <c r="AZ16" s="199"/>
      <c r="BA16" s="199"/>
      <c r="BB16" s="199"/>
      <c r="BC16" s="199"/>
      <c r="BD16" s="200"/>
      <c r="BE16" s="198"/>
      <c r="BF16" s="199"/>
      <c r="BG16" s="199"/>
      <c r="BH16" s="199"/>
      <c r="BI16" s="199"/>
      <c r="BJ16" s="200"/>
      <c r="BK16" s="198"/>
      <c r="BL16" s="199"/>
      <c r="BM16" s="199"/>
      <c r="BN16" s="199"/>
      <c r="BO16" s="200"/>
      <c r="BP16" s="198"/>
      <c r="BQ16" s="199"/>
      <c r="BR16" s="199"/>
      <c r="BS16" s="199"/>
      <c r="BT16" s="199"/>
      <c r="BU16" s="199"/>
      <c r="BV16" s="200"/>
      <c r="BW16" s="198"/>
      <c r="BX16" s="199"/>
      <c r="BY16" s="199"/>
      <c r="BZ16" s="199"/>
      <c r="CA16" s="199"/>
      <c r="CB16" s="199"/>
      <c r="CC16" s="200"/>
      <c r="CD16" s="198"/>
      <c r="CE16" s="199"/>
      <c r="CF16" s="199"/>
      <c r="CG16" s="199"/>
      <c r="CH16" s="199"/>
      <c r="CI16" s="200"/>
      <c r="CJ16" s="198"/>
      <c r="CK16" s="199"/>
      <c r="CL16" s="199"/>
      <c r="CM16" s="199"/>
      <c r="CN16" s="200"/>
      <c r="CO16" s="198"/>
      <c r="CP16" s="199"/>
      <c r="CQ16" s="199"/>
      <c r="CR16" s="199"/>
      <c r="CS16" s="199"/>
      <c r="CT16" s="199"/>
      <c r="CU16" s="201"/>
    </row>
    <row r="17" spans="1:99" ht="15" customHeight="1" thickBot="1">
      <c r="A17" s="191" t="s">
        <v>58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2"/>
      <c r="U17" s="193" t="s">
        <v>47</v>
      </c>
      <c r="V17" s="194"/>
      <c r="W17" s="194"/>
      <c r="X17" s="194"/>
      <c r="Y17" s="187" t="s">
        <v>108</v>
      </c>
      <c r="Z17" s="187"/>
      <c r="AA17" s="187"/>
      <c r="AB17" s="187"/>
      <c r="AC17" s="187"/>
      <c r="AD17" s="187"/>
      <c r="AE17" s="187"/>
      <c r="AF17" s="187" t="s">
        <v>108</v>
      </c>
      <c r="AG17" s="187"/>
      <c r="AH17" s="187"/>
      <c r="AI17" s="187"/>
      <c r="AJ17" s="187"/>
      <c r="AK17" s="187"/>
      <c r="AL17" s="187" t="s">
        <v>108</v>
      </c>
      <c r="AM17" s="187"/>
      <c r="AN17" s="187"/>
      <c r="AO17" s="187"/>
      <c r="AP17" s="187"/>
      <c r="AQ17" s="195">
        <f>AQ14+AQ15+AQ16</f>
        <v>1084652</v>
      </c>
      <c r="AR17" s="196"/>
      <c r="AS17" s="196"/>
      <c r="AT17" s="196"/>
      <c r="AU17" s="196"/>
      <c r="AV17" s="196"/>
      <c r="AW17" s="197"/>
      <c r="AX17" s="187" t="s">
        <v>108</v>
      </c>
      <c r="AY17" s="187"/>
      <c r="AZ17" s="187"/>
      <c r="BA17" s="187"/>
      <c r="BB17" s="187"/>
      <c r="BC17" s="187"/>
      <c r="BD17" s="187"/>
      <c r="BE17" s="187" t="s">
        <v>108</v>
      </c>
      <c r="BF17" s="187"/>
      <c r="BG17" s="187"/>
      <c r="BH17" s="187"/>
      <c r="BI17" s="187"/>
      <c r="BJ17" s="187"/>
      <c r="BK17" s="187" t="s">
        <v>108</v>
      </c>
      <c r="BL17" s="187"/>
      <c r="BM17" s="187"/>
      <c r="BN17" s="187"/>
      <c r="BO17" s="187"/>
      <c r="BP17" s="188">
        <f>BP14+BP15</f>
        <v>1084652</v>
      </c>
      <c r="BQ17" s="188"/>
      <c r="BR17" s="188"/>
      <c r="BS17" s="188"/>
      <c r="BT17" s="188"/>
      <c r="BU17" s="188"/>
      <c r="BV17" s="190"/>
      <c r="BW17" s="187" t="s">
        <v>108</v>
      </c>
      <c r="BX17" s="187"/>
      <c r="BY17" s="187"/>
      <c r="BZ17" s="187"/>
      <c r="CA17" s="187"/>
      <c r="CB17" s="187"/>
      <c r="CC17" s="187"/>
      <c r="CD17" s="187" t="s">
        <v>108</v>
      </c>
      <c r="CE17" s="187"/>
      <c r="CF17" s="187"/>
      <c r="CG17" s="187"/>
      <c r="CH17" s="187"/>
      <c r="CI17" s="187"/>
      <c r="CJ17" s="187" t="s">
        <v>108</v>
      </c>
      <c r="CK17" s="187"/>
      <c r="CL17" s="187"/>
      <c r="CM17" s="187"/>
      <c r="CN17" s="187"/>
      <c r="CO17" s="188">
        <f>CO14+CO15</f>
        <v>1084652</v>
      </c>
      <c r="CP17" s="188"/>
      <c r="CQ17" s="188"/>
      <c r="CR17" s="188"/>
      <c r="CS17" s="188"/>
      <c r="CT17" s="188"/>
      <c r="CU17" s="189"/>
    </row>
  </sheetData>
  <sheetProtection selectLockedCells="1" selectUnlockedCells="1"/>
  <mergeCells count="164">
    <mergeCell ref="A5:T5"/>
    <mergeCell ref="U5:X5"/>
    <mergeCell ref="Y5:AW5"/>
    <mergeCell ref="AX5:BV5"/>
    <mergeCell ref="BW5:CU5"/>
    <mergeCell ref="A6:T6"/>
    <mergeCell ref="U6:X6"/>
    <mergeCell ref="Y6:AW6"/>
    <mergeCell ref="AX6:BV6"/>
    <mergeCell ref="BW6:CU6"/>
    <mergeCell ref="A7:T7"/>
    <mergeCell ref="U7:X7"/>
    <mergeCell ref="Y7:AE7"/>
    <mergeCell ref="AF7:AK7"/>
    <mergeCell ref="AL7:AP7"/>
    <mergeCell ref="AQ7:AW7"/>
    <mergeCell ref="AX7:BD7"/>
    <mergeCell ref="BE7:BJ7"/>
    <mergeCell ref="BK7:BO7"/>
    <mergeCell ref="BP7:BV7"/>
    <mergeCell ref="BW7:CC7"/>
    <mergeCell ref="CD7:CI7"/>
    <mergeCell ref="CJ7:CN7"/>
    <mergeCell ref="CO7:CU7"/>
    <mergeCell ref="A8:T8"/>
    <mergeCell ref="U8:X8"/>
    <mergeCell ref="Y8:AE8"/>
    <mergeCell ref="AF8:AK8"/>
    <mergeCell ref="AL8:AP8"/>
    <mergeCell ref="AQ8:AW8"/>
    <mergeCell ref="AX8:BD8"/>
    <mergeCell ref="BE8:BJ8"/>
    <mergeCell ref="BK8:BO8"/>
    <mergeCell ref="BP8:BV8"/>
    <mergeCell ref="BW8:CC8"/>
    <mergeCell ref="CD8:CI8"/>
    <mergeCell ref="CJ8:CN8"/>
    <mergeCell ref="CO8:CU8"/>
    <mergeCell ref="A9:T9"/>
    <mergeCell ref="U9:X9"/>
    <mergeCell ref="Y9:AE9"/>
    <mergeCell ref="AF9:AK9"/>
    <mergeCell ref="AL9:AP9"/>
    <mergeCell ref="AQ9:AW9"/>
    <mergeCell ref="AX9:BD9"/>
    <mergeCell ref="BE9:BJ9"/>
    <mergeCell ref="BK9:BO9"/>
    <mergeCell ref="BP9:BV9"/>
    <mergeCell ref="BW9:CC9"/>
    <mergeCell ref="CD9:CI9"/>
    <mergeCell ref="CJ9:CN9"/>
    <mergeCell ref="CO9:CU9"/>
    <mergeCell ref="A10:T10"/>
    <mergeCell ref="U10:X10"/>
    <mergeCell ref="Y10:AE10"/>
    <mergeCell ref="AF10:AK10"/>
    <mergeCell ref="AL10:AP10"/>
    <mergeCell ref="AQ10:AW10"/>
    <mergeCell ref="AX10:BD10"/>
    <mergeCell ref="BE10:BJ10"/>
    <mergeCell ref="BK10:BO10"/>
    <mergeCell ref="BP10:BV10"/>
    <mergeCell ref="BW10:CC10"/>
    <mergeCell ref="CD10:CI10"/>
    <mergeCell ref="CJ10:CN10"/>
    <mergeCell ref="CO10:CU10"/>
    <mergeCell ref="A11:T11"/>
    <mergeCell ref="U11:X11"/>
    <mergeCell ref="Y11:AE11"/>
    <mergeCell ref="AF11:AK11"/>
    <mergeCell ref="AL11:AP11"/>
    <mergeCell ref="AQ11:AW11"/>
    <mergeCell ref="AX11:BD11"/>
    <mergeCell ref="BE11:BJ11"/>
    <mergeCell ref="BK11:BO11"/>
    <mergeCell ref="BP11:BV11"/>
    <mergeCell ref="BW11:CC11"/>
    <mergeCell ref="CD11:CI11"/>
    <mergeCell ref="CJ11:CN11"/>
    <mergeCell ref="CO11:CU11"/>
    <mergeCell ref="A12:T12"/>
    <mergeCell ref="U12:X12"/>
    <mergeCell ref="Y12:AE12"/>
    <mergeCell ref="AF12:AK12"/>
    <mergeCell ref="AL12:AP12"/>
    <mergeCell ref="AQ12:AW12"/>
    <mergeCell ref="AX12:BD12"/>
    <mergeCell ref="BE12:BJ12"/>
    <mergeCell ref="BK12:BO12"/>
    <mergeCell ref="BP12:BV12"/>
    <mergeCell ref="BW12:CC12"/>
    <mergeCell ref="CD12:CI12"/>
    <mergeCell ref="CJ12:CN12"/>
    <mergeCell ref="CO12:CU12"/>
    <mergeCell ref="A13:T13"/>
    <mergeCell ref="U13:X13"/>
    <mergeCell ref="Y13:AE13"/>
    <mergeCell ref="AF13:AK13"/>
    <mergeCell ref="AL13:AP13"/>
    <mergeCell ref="AQ13:AW13"/>
    <mergeCell ref="AX13:BD13"/>
    <mergeCell ref="BE13:BJ13"/>
    <mergeCell ref="BK13:BO13"/>
    <mergeCell ref="BP13:BV13"/>
    <mergeCell ref="BW13:CC13"/>
    <mergeCell ref="CD13:CI13"/>
    <mergeCell ref="CJ13:CN13"/>
    <mergeCell ref="CO13:CU13"/>
    <mergeCell ref="A14:T14"/>
    <mergeCell ref="U14:X14"/>
    <mergeCell ref="Y14:AE14"/>
    <mergeCell ref="AF14:AK14"/>
    <mergeCell ref="AL14:AP14"/>
    <mergeCell ref="AQ14:AW14"/>
    <mergeCell ref="AX14:BD14"/>
    <mergeCell ref="BE14:BJ14"/>
    <mergeCell ref="BK14:BO14"/>
    <mergeCell ref="BP14:BV14"/>
    <mergeCell ref="BW14:CC14"/>
    <mergeCell ref="CD14:CI14"/>
    <mergeCell ref="CJ14:CN14"/>
    <mergeCell ref="CO14:CU14"/>
    <mergeCell ref="A15:T15"/>
    <mergeCell ref="U15:X15"/>
    <mergeCell ref="Y15:AE15"/>
    <mergeCell ref="AF15:AK15"/>
    <mergeCell ref="AL15:AP15"/>
    <mergeCell ref="AQ15:AW15"/>
    <mergeCell ref="AX15:BD15"/>
    <mergeCell ref="BE15:BJ15"/>
    <mergeCell ref="BK15:BO15"/>
    <mergeCell ref="BP15:BV15"/>
    <mergeCell ref="BW15:CC15"/>
    <mergeCell ref="CD15:CI15"/>
    <mergeCell ref="CJ15:CN15"/>
    <mergeCell ref="CO15:CU15"/>
    <mergeCell ref="A16:T16"/>
    <mergeCell ref="U16:X16"/>
    <mergeCell ref="Y16:AE16"/>
    <mergeCell ref="AF16:AK16"/>
    <mergeCell ref="AL16:AP16"/>
    <mergeCell ref="AQ16:AW16"/>
    <mergeCell ref="AX16:BD16"/>
    <mergeCell ref="BE16:BJ16"/>
    <mergeCell ref="BK16:BO16"/>
    <mergeCell ref="BP16:BV16"/>
    <mergeCell ref="BW16:CC16"/>
    <mergeCell ref="CD16:CI16"/>
    <mergeCell ref="CJ16:CN16"/>
    <mergeCell ref="CO16:CU16"/>
    <mergeCell ref="A17:T17"/>
    <mergeCell ref="U17:X17"/>
    <mergeCell ref="Y17:AE17"/>
    <mergeCell ref="AF17:AK17"/>
    <mergeCell ref="AL17:AP17"/>
    <mergeCell ref="AQ17:AW17"/>
    <mergeCell ref="AX17:BD17"/>
    <mergeCell ref="CO17:CU17"/>
    <mergeCell ref="BE17:BJ17"/>
    <mergeCell ref="BK17:BO17"/>
    <mergeCell ref="BP17:BV17"/>
    <mergeCell ref="BW17:CC17"/>
    <mergeCell ref="CD17:CI17"/>
    <mergeCell ref="CJ17:CN17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CU37"/>
  <sheetViews>
    <sheetView zoomScalePageLayoutView="0" workbookViewId="0" topLeftCell="A1">
      <selection activeCell="CI10" sqref="CI10:CU10"/>
    </sheetView>
  </sheetViews>
  <sheetFormatPr defaultColWidth="1.37890625" defaultRowHeight="12.75"/>
  <cols>
    <col min="1" max="16384" width="1.37890625" style="1" customWidth="1"/>
  </cols>
  <sheetData>
    <row r="1" spans="1:99" ht="15.75">
      <c r="A1" s="15" t="s">
        <v>186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</row>
    <row r="3" spans="1:99" ht="12.75">
      <c r="A3" s="56" t="s">
        <v>25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7" t="s">
        <v>26</v>
      </c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 t="s">
        <v>26</v>
      </c>
      <c r="BD3" s="57"/>
      <c r="BE3" s="57"/>
      <c r="BF3" s="57"/>
      <c r="BG3" s="57"/>
      <c r="BH3" s="57"/>
      <c r="BI3" s="58" t="s">
        <v>27</v>
      </c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</row>
    <row r="4" spans="1:99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2" t="s">
        <v>110</v>
      </c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 t="s">
        <v>28</v>
      </c>
      <c r="BD4" s="52"/>
      <c r="BE4" s="52"/>
      <c r="BF4" s="52"/>
      <c r="BG4" s="52"/>
      <c r="BH4" s="52"/>
      <c r="BI4" s="52" t="s">
        <v>29</v>
      </c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 t="s">
        <v>30</v>
      </c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9" t="s">
        <v>282</v>
      </c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</row>
    <row r="5" spans="1:99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 t="s">
        <v>31</v>
      </c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 t="s">
        <v>32</v>
      </c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3" t="s">
        <v>33</v>
      </c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</row>
    <row r="6" spans="1:99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 t="s">
        <v>34</v>
      </c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3" t="s">
        <v>35</v>
      </c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 t="s">
        <v>35</v>
      </c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</row>
    <row r="7" spans="1:99" ht="13.5" thickBot="1">
      <c r="A7" s="44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5">
        <v>2</v>
      </c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>
        <v>3</v>
      </c>
      <c r="BD7" s="45"/>
      <c r="BE7" s="45"/>
      <c r="BF7" s="45"/>
      <c r="BG7" s="45"/>
      <c r="BH7" s="45"/>
      <c r="BI7" s="45">
        <v>3</v>
      </c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>
        <v>4</v>
      </c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6">
        <v>5</v>
      </c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</row>
    <row r="8" spans="1:99" ht="15" customHeight="1" thickBot="1">
      <c r="A8" s="47" t="s">
        <v>107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257" t="s">
        <v>114</v>
      </c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158" t="s">
        <v>78</v>
      </c>
      <c r="BD8" s="158"/>
      <c r="BE8" s="158"/>
      <c r="BF8" s="158"/>
      <c r="BG8" s="158"/>
      <c r="BH8" s="158"/>
      <c r="BI8" s="133">
        <f>'иные расходы '!AQ14</f>
        <v>0</v>
      </c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</row>
    <row r="9" spans="1:99" ht="15" customHeight="1" thickBot="1">
      <c r="A9" s="38" t="s">
        <v>273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241" t="s">
        <v>264</v>
      </c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155" t="s">
        <v>87</v>
      </c>
      <c r="BD9" s="155"/>
      <c r="BE9" s="155"/>
      <c r="BF9" s="155"/>
      <c r="BG9" s="155"/>
      <c r="BH9" s="155"/>
      <c r="BI9" s="133">
        <f>'иные расходы '!AQ15</f>
        <v>1084652</v>
      </c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>
        <f>'иные расходы '!BP15</f>
        <v>1084652</v>
      </c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>
        <f>'иные расходы '!CO15</f>
        <v>1084652</v>
      </c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</row>
    <row r="10" spans="1:99" ht="15" customHeight="1" thickBot="1">
      <c r="A10" s="38" t="s">
        <v>276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241" t="s">
        <v>264</v>
      </c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155" t="s">
        <v>87</v>
      </c>
      <c r="BD10" s="155"/>
      <c r="BE10" s="155"/>
      <c r="BF10" s="155"/>
      <c r="BG10" s="155"/>
      <c r="BH10" s="155"/>
      <c r="BI10" s="133">
        <f>'иные расходы '!AQ16</f>
        <v>0</v>
      </c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248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50"/>
      <c r="CI10" s="248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50"/>
    </row>
    <row r="11" spans="1:99" ht="15" customHeight="1">
      <c r="A11" s="38" t="s">
        <v>274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241" t="s">
        <v>264</v>
      </c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155" t="s">
        <v>87</v>
      </c>
      <c r="BD11" s="155"/>
      <c r="BE11" s="155"/>
      <c r="BF11" s="155"/>
      <c r="BG11" s="155"/>
      <c r="BH11" s="155"/>
      <c r="BI11" s="133">
        <f>'суточные (212)'!CF13</f>
        <v>0</v>
      </c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248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50"/>
    </row>
    <row r="12" spans="1:99" ht="15" customHeight="1" thickBot="1">
      <c r="A12" s="38" t="s">
        <v>272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153" t="s">
        <v>265</v>
      </c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5" t="s">
        <v>89</v>
      </c>
      <c r="BD12" s="155"/>
      <c r="BE12" s="155"/>
      <c r="BF12" s="155"/>
      <c r="BG12" s="155"/>
      <c r="BH12" s="155"/>
      <c r="BI12" s="36">
        <f>'командировки (226)'!CF14</f>
        <v>0</v>
      </c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254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6"/>
      <c r="CI12" s="254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6"/>
    </row>
    <row r="13" spans="1:18" s="17" customFormat="1" ht="11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99" s="18" customFormat="1" ht="11.25">
      <c r="A14" s="142" t="s">
        <v>187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</row>
    <row r="15" spans="1:99" s="17" customFormat="1" ht="11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</row>
    <row r="18" spans="1:99" ht="12.75">
      <c r="A18" s="15" t="s">
        <v>188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</row>
    <row r="21" spans="1:99" ht="12.75">
      <c r="A21" s="56" t="s">
        <v>25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7" t="s">
        <v>26</v>
      </c>
      <c r="BE21" s="57"/>
      <c r="BF21" s="57"/>
      <c r="BG21" s="57"/>
      <c r="BH21" s="57"/>
      <c r="BI21" s="58" t="s">
        <v>27</v>
      </c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</row>
    <row r="22" spans="1:99" ht="12.7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2" t="s">
        <v>28</v>
      </c>
      <c r="BE22" s="52"/>
      <c r="BF22" s="52"/>
      <c r="BG22" s="52"/>
      <c r="BH22" s="52"/>
      <c r="BI22" s="52" t="s">
        <v>29</v>
      </c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 t="s">
        <v>30</v>
      </c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9" t="s">
        <v>282</v>
      </c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</row>
    <row r="23" spans="1:99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2"/>
      <c r="BE23" s="52"/>
      <c r="BF23" s="52"/>
      <c r="BG23" s="52"/>
      <c r="BH23" s="52"/>
      <c r="BI23" s="52" t="s">
        <v>31</v>
      </c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 t="s">
        <v>32</v>
      </c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3" t="s">
        <v>33</v>
      </c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</row>
    <row r="24" spans="1:99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2"/>
      <c r="BF24" s="52"/>
      <c r="BG24" s="52"/>
      <c r="BH24" s="52"/>
      <c r="BI24" s="52" t="s">
        <v>34</v>
      </c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3" t="s">
        <v>35</v>
      </c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 t="s">
        <v>35</v>
      </c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</row>
    <row r="25" spans="1:99" ht="13.5" thickBot="1">
      <c r="A25" s="44">
        <v>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5">
        <v>3</v>
      </c>
      <c r="BE25" s="45"/>
      <c r="BF25" s="45"/>
      <c r="BG25" s="45"/>
      <c r="BH25" s="45"/>
      <c r="BI25" s="45">
        <v>3</v>
      </c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>
        <v>4</v>
      </c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6">
        <v>5</v>
      </c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</row>
    <row r="26" spans="1:99" ht="13.5" thickBot="1">
      <c r="A26" s="34" t="s">
        <v>118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48" t="s">
        <v>78</v>
      </c>
      <c r="BE26" s="48"/>
      <c r="BF26" s="48"/>
      <c r="BG26" s="48"/>
      <c r="BH26" s="48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</row>
    <row r="27" spans="1:99" ht="12.75">
      <c r="A27" s="47" t="s">
        <v>119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8"/>
      <c r="BE27" s="48"/>
      <c r="BF27" s="48"/>
      <c r="BG27" s="48"/>
      <c r="BH27" s="48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</row>
    <row r="28" spans="1:99" ht="12.75">
      <c r="A28" s="161" t="s">
        <v>301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242"/>
      <c r="BD28" s="243" t="s">
        <v>87</v>
      </c>
      <c r="BE28" s="244"/>
      <c r="BF28" s="244"/>
      <c r="BG28" s="244"/>
      <c r="BH28" s="155"/>
      <c r="BI28" s="245">
        <f>BI8</f>
        <v>0</v>
      </c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94"/>
      <c r="BV28" s="245">
        <f>BV8</f>
        <v>0</v>
      </c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  <c r="CG28" s="252"/>
      <c r="CH28" s="94"/>
      <c r="CI28" s="245">
        <f>CI8</f>
        <v>0</v>
      </c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2"/>
      <c r="CU28" s="253"/>
    </row>
    <row r="29" spans="1:99" ht="12.75">
      <c r="A29" s="161" t="s">
        <v>302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242"/>
      <c r="BD29" s="243" t="s">
        <v>87</v>
      </c>
      <c r="BE29" s="244"/>
      <c r="BF29" s="244"/>
      <c r="BG29" s="244"/>
      <c r="BH29" s="155"/>
      <c r="BI29" s="245">
        <f>BI11+BI12</f>
        <v>0</v>
      </c>
      <c r="BJ29" s="252"/>
      <c r="BK29" s="252"/>
      <c r="BL29" s="252"/>
      <c r="BM29" s="252"/>
      <c r="BN29" s="252"/>
      <c r="BO29" s="252"/>
      <c r="BP29" s="252"/>
      <c r="BQ29" s="252"/>
      <c r="BR29" s="252"/>
      <c r="BS29" s="252"/>
      <c r="BT29" s="252"/>
      <c r="BU29" s="94"/>
      <c r="BV29" s="245"/>
      <c r="BW29" s="252"/>
      <c r="BX29" s="252"/>
      <c r="BY29" s="252"/>
      <c r="BZ29" s="252"/>
      <c r="CA29" s="252"/>
      <c r="CB29" s="252"/>
      <c r="CC29" s="252"/>
      <c r="CD29" s="252"/>
      <c r="CE29" s="252"/>
      <c r="CF29" s="252"/>
      <c r="CG29" s="252"/>
      <c r="CH29" s="94"/>
      <c r="CI29" s="245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2"/>
      <c r="CU29" s="253"/>
    </row>
    <row r="30" spans="1:99" ht="15" customHeight="1">
      <c r="A30" s="38" t="s">
        <v>124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9" t="s">
        <v>89</v>
      </c>
      <c r="BE30" s="39"/>
      <c r="BF30" s="39"/>
      <c r="BG30" s="39"/>
      <c r="BH30" s="39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</row>
    <row r="31" spans="1:99" ht="15" customHeight="1">
      <c r="A31" s="161" t="s">
        <v>303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242"/>
      <c r="BD31" s="243" t="s">
        <v>126</v>
      </c>
      <c r="BE31" s="244"/>
      <c r="BF31" s="244"/>
      <c r="BG31" s="244"/>
      <c r="BH31" s="155"/>
      <c r="BI31" s="245">
        <f>BI9</f>
        <v>1084652</v>
      </c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7"/>
      <c r="BV31" s="245">
        <f>BV9</f>
        <v>1084652</v>
      </c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7"/>
      <c r="CI31" s="245">
        <f>CI9</f>
        <v>1084652</v>
      </c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7"/>
    </row>
    <row r="32" spans="1:99" ht="15" customHeight="1">
      <c r="A32" s="161" t="s">
        <v>304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242"/>
      <c r="BD32" s="243" t="s">
        <v>126</v>
      </c>
      <c r="BE32" s="244"/>
      <c r="BF32" s="244"/>
      <c r="BG32" s="244"/>
      <c r="BH32" s="155"/>
      <c r="BI32" s="245">
        <f>BI10</f>
        <v>0</v>
      </c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7"/>
      <c r="BV32" s="245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7"/>
      <c r="CI32" s="245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51"/>
    </row>
    <row r="33" spans="1:99" ht="15" customHeight="1">
      <c r="A33" s="38" t="s">
        <v>129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9" t="s">
        <v>130</v>
      </c>
      <c r="BE33" s="39"/>
      <c r="BF33" s="39"/>
      <c r="BG33" s="39"/>
      <c r="BH33" s="39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</row>
    <row r="34" spans="1:99" ht="15" customHeight="1">
      <c r="A34" s="38" t="s">
        <v>133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9" t="s">
        <v>132</v>
      </c>
      <c r="BE34" s="39"/>
      <c r="BF34" s="39"/>
      <c r="BG34" s="39"/>
      <c r="BH34" s="39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</row>
    <row r="35" spans="1:99" ht="15" customHeight="1" thickBo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75" t="s">
        <v>134</v>
      </c>
      <c r="BE35" s="75"/>
      <c r="BF35" s="75"/>
      <c r="BG35" s="75"/>
      <c r="BH35" s="75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</row>
    <row r="36" spans="1:99" s="18" customFormat="1" ht="11.2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</row>
    <row r="37" spans="1:99" s="17" customFormat="1" ht="11.2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</row>
  </sheetData>
  <sheetProtection selectLockedCells="1" selectUnlockedCells="1"/>
  <mergeCells count="129">
    <mergeCell ref="A3:AQ3"/>
    <mergeCell ref="AR3:BB3"/>
    <mergeCell ref="BC3:BH3"/>
    <mergeCell ref="BI3:CU3"/>
    <mergeCell ref="A4:AQ4"/>
    <mergeCell ref="AR4:BB4"/>
    <mergeCell ref="BC4:BH4"/>
    <mergeCell ref="BI4:BU4"/>
    <mergeCell ref="BV4:CH4"/>
    <mergeCell ref="CI4:CU4"/>
    <mergeCell ref="A5:AQ5"/>
    <mergeCell ref="AR5:BB5"/>
    <mergeCell ref="BC5:BH5"/>
    <mergeCell ref="BI5:BU5"/>
    <mergeCell ref="BV5:CH5"/>
    <mergeCell ref="CI5:CU5"/>
    <mergeCell ref="A6:AQ6"/>
    <mergeCell ref="AR6:BB6"/>
    <mergeCell ref="BC6:BH6"/>
    <mergeCell ref="BI6:BU6"/>
    <mergeCell ref="BV6:CH6"/>
    <mergeCell ref="CI6:CU6"/>
    <mergeCell ref="A7:AQ7"/>
    <mergeCell ref="AR7:BB7"/>
    <mergeCell ref="BC7:BH7"/>
    <mergeCell ref="BI7:BU7"/>
    <mergeCell ref="BV7:CH7"/>
    <mergeCell ref="CI7:CU7"/>
    <mergeCell ref="A8:AQ8"/>
    <mergeCell ref="AR8:BB8"/>
    <mergeCell ref="BC8:BH8"/>
    <mergeCell ref="BI8:BU8"/>
    <mergeCell ref="BV8:CH8"/>
    <mergeCell ref="CI8:CU8"/>
    <mergeCell ref="A11:AQ11"/>
    <mergeCell ref="AR11:BB11"/>
    <mergeCell ref="BC11:BH11"/>
    <mergeCell ref="BI11:BU11"/>
    <mergeCell ref="BV11:CH11"/>
    <mergeCell ref="CI11:CU11"/>
    <mergeCell ref="A12:AQ12"/>
    <mergeCell ref="AR12:BB12"/>
    <mergeCell ref="BC12:BH12"/>
    <mergeCell ref="BI12:BU12"/>
    <mergeCell ref="BV12:CH12"/>
    <mergeCell ref="CI12:CU12"/>
    <mergeCell ref="A14:CU15"/>
    <mergeCell ref="A21:BC21"/>
    <mergeCell ref="BD21:BH21"/>
    <mergeCell ref="B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BI25:BU25"/>
    <mergeCell ref="BV25:CH25"/>
    <mergeCell ref="CI25:CU25"/>
    <mergeCell ref="A26:BC26"/>
    <mergeCell ref="BD26:BH27"/>
    <mergeCell ref="BI26:BU27"/>
    <mergeCell ref="BV26:CH27"/>
    <mergeCell ref="CI26:CU27"/>
    <mergeCell ref="A27:BC27"/>
    <mergeCell ref="A25:BC25"/>
    <mergeCell ref="A29:BC29"/>
    <mergeCell ref="BD29:BH29"/>
    <mergeCell ref="BI29:BU29"/>
    <mergeCell ref="BV29:CH29"/>
    <mergeCell ref="CI29:CU29"/>
    <mergeCell ref="A28:BC28"/>
    <mergeCell ref="BD28:BH28"/>
    <mergeCell ref="BI28:BU28"/>
    <mergeCell ref="BV28:CH28"/>
    <mergeCell ref="CI28:CU28"/>
    <mergeCell ref="CI30:CU30"/>
    <mergeCell ref="A32:BC32"/>
    <mergeCell ref="BD32:BH32"/>
    <mergeCell ref="BI32:BU32"/>
    <mergeCell ref="BV32:CH32"/>
    <mergeCell ref="CI32:CU32"/>
    <mergeCell ref="A33:BC33"/>
    <mergeCell ref="BD33:BH33"/>
    <mergeCell ref="BI33:BU33"/>
    <mergeCell ref="BV33:CH33"/>
    <mergeCell ref="CI33:CU33"/>
    <mergeCell ref="A34:BC34"/>
    <mergeCell ref="BD34:BH34"/>
    <mergeCell ref="BI34:BU34"/>
    <mergeCell ref="BV34:CH34"/>
    <mergeCell ref="CI34:CU34"/>
    <mergeCell ref="A35:BC35"/>
    <mergeCell ref="BD35:BH35"/>
    <mergeCell ref="BI35:BU35"/>
    <mergeCell ref="BV35:CH35"/>
    <mergeCell ref="CI35:CU35"/>
    <mergeCell ref="A36:CU37"/>
    <mergeCell ref="A10:AQ10"/>
    <mergeCell ref="AR10:BB10"/>
    <mergeCell ref="BC10:BH10"/>
    <mergeCell ref="BI10:BU10"/>
    <mergeCell ref="BV10:CH10"/>
    <mergeCell ref="CI10:CU10"/>
    <mergeCell ref="BD25:BH25"/>
    <mergeCell ref="A31:BC31"/>
    <mergeCell ref="BD31:BH31"/>
    <mergeCell ref="BI31:BU31"/>
    <mergeCell ref="BV31:CH31"/>
    <mergeCell ref="CI31:CU31"/>
    <mergeCell ref="A30:BC30"/>
    <mergeCell ref="BD30:BH30"/>
    <mergeCell ref="BI30:BU30"/>
    <mergeCell ref="BV30:CH30"/>
    <mergeCell ref="A9:AQ9"/>
    <mergeCell ref="AR9:BB9"/>
    <mergeCell ref="BC9:BH9"/>
    <mergeCell ref="BI9:BU9"/>
    <mergeCell ref="BV9:CH9"/>
    <mergeCell ref="CI9:CU9"/>
  </mergeCells>
  <printOptions/>
  <pageMargins left="0.7875" right="0.7875" top="1.0527777777777778" bottom="1.0527777777777778" header="0.7875" footer="0.7875"/>
  <pageSetup horizontalDpi="600" verticalDpi="600" orientation="landscape" paperSize="9" scale="93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CU30"/>
  <sheetViews>
    <sheetView zoomScale="120" zoomScaleNormal="120" zoomScalePageLayoutView="0" workbookViewId="0" topLeftCell="A1">
      <selection activeCell="P7" sqref="P7"/>
    </sheetView>
  </sheetViews>
  <sheetFormatPr defaultColWidth="1.37890625" defaultRowHeight="12.75"/>
  <cols>
    <col min="1" max="16384" width="1.37890625" style="1" customWidth="1"/>
  </cols>
  <sheetData>
    <row r="1" spans="1:99" s="2" customFormat="1" ht="15.75" customHeight="1">
      <c r="A1" s="64" t="s">
        <v>137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</row>
    <row r="2" spans="1:85" s="2" customFormat="1" ht="15.75" customHeight="1">
      <c r="A2" s="3"/>
      <c r="B2" s="3"/>
      <c r="C2" s="3"/>
      <c r="D2" s="3"/>
      <c r="AB2" s="3"/>
      <c r="AG2" s="4" t="s">
        <v>1</v>
      </c>
      <c r="AH2" s="65" t="s">
        <v>4</v>
      </c>
      <c r="AI2" s="65"/>
      <c r="AJ2" s="65"/>
      <c r="BE2" s="5" t="s">
        <v>3</v>
      </c>
      <c r="BF2" s="65" t="s">
        <v>6</v>
      </c>
      <c r="BG2" s="65"/>
      <c r="BH2" s="65"/>
      <c r="BI2" s="2" t="s">
        <v>5</v>
      </c>
      <c r="BL2" s="65" t="s">
        <v>281</v>
      </c>
      <c r="BM2" s="65"/>
      <c r="BN2" s="65"/>
      <c r="BO2" s="2" t="s">
        <v>138</v>
      </c>
      <c r="BS2" s="25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</row>
    <row r="3" spans="1:85" ht="12.75">
      <c r="A3" s="6"/>
      <c r="B3" s="6"/>
      <c r="C3" s="6"/>
      <c r="D3" s="6"/>
      <c r="AB3" s="6"/>
      <c r="BR3" s="10"/>
      <c r="BS3" s="10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</row>
    <row r="4" spans="1:99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66" t="s">
        <v>8</v>
      </c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</row>
    <row r="5" spans="39:99" ht="15" customHeight="1">
      <c r="AM5" s="7" t="s">
        <v>9</v>
      </c>
      <c r="AN5" s="67" t="s">
        <v>294</v>
      </c>
      <c r="AO5" s="67"/>
      <c r="AP5" s="67"/>
      <c r="AQ5" s="12" t="s">
        <v>10</v>
      </c>
      <c r="AR5" s="12"/>
      <c r="AS5" s="67" t="s">
        <v>280</v>
      </c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8">
        <v>20</v>
      </c>
      <c r="BE5" s="68"/>
      <c r="BF5" s="69" t="s">
        <v>2</v>
      </c>
      <c r="BG5" s="69"/>
      <c r="BH5" s="69"/>
      <c r="BI5" s="1" t="s">
        <v>11</v>
      </c>
      <c r="CF5" s="7" t="s">
        <v>12</v>
      </c>
      <c r="CH5" s="70" t="s">
        <v>295</v>
      </c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</row>
    <row r="6" spans="84:99" ht="12.75">
      <c r="CF6" s="7" t="s">
        <v>13</v>
      </c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</row>
    <row r="7" spans="84:99" ht="12.75">
      <c r="CF7" s="7" t="s">
        <v>14</v>
      </c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</row>
    <row r="8" spans="84:99" ht="15" customHeight="1">
      <c r="CF8" s="7" t="s">
        <v>15</v>
      </c>
      <c r="CH8" s="61" t="s">
        <v>292</v>
      </c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</row>
    <row r="9" spans="1:99" ht="15" customHeight="1">
      <c r="A9" s="1" t="s">
        <v>16</v>
      </c>
      <c r="J9" s="62" t="s">
        <v>293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CF9" s="7" t="s">
        <v>17</v>
      </c>
      <c r="CH9" s="61" t="s">
        <v>18</v>
      </c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</row>
    <row r="10" spans="1:99" ht="15" customHeight="1">
      <c r="A10" s="1" t="s">
        <v>19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CF10" s="7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</row>
    <row r="11" spans="10:99" s="13" customFormat="1" ht="10.5" customHeight="1">
      <c r="J11" s="54" t="s">
        <v>20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CF11" s="14"/>
      <c r="CH11" s="55" t="s">
        <v>21</v>
      </c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</row>
    <row r="12" spans="1:99" ht="15" customHeight="1">
      <c r="A12" s="1" t="s">
        <v>22</v>
      </c>
      <c r="CF12" s="7" t="s">
        <v>23</v>
      </c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</row>
    <row r="14" spans="1:99" ht="12.75">
      <c r="A14" s="15" t="s">
        <v>139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</row>
    <row r="16" spans="1:99" ht="12.75">
      <c r="A16" s="56" t="s">
        <v>25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7" t="s">
        <v>26</v>
      </c>
      <c r="BE16" s="57"/>
      <c r="BF16" s="57"/>
      <c r="BG16" s="57"/>
      <c r="BH16" s="57"/>
      <c r="BI16" s="58" t="s">
        <v>27</v>
      </c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</row>
    <row r="17" spans="1:99" ht="12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2" t="s">
        <v>28</v>
      </c>
      <c r="BE17" s="52"/>
      <c r="BF17" s="52"/>
      <c r="BG17" s="52"/>
      <c r="BH17" s="52"/>
      <c r="BI17" s="52" t="s">
        <v>29</v>
      </c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 t="s">
        <v>30</v>
      </c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9" t="s">
        <v>282</v>
      </c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</row>
    <row r="18" spans="1:99" ht="12.7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2"/>
      <c r="BE18" s="52"/>
      <c r="BF18" s="52"/>
      <c r="BG18" s="52"/>
      <c r="BH18" s="52"/>
      <c r="BI18" s="52" t="s">
        <v>31</v>
      </c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 t="s">
        <v>32</v>
      </c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3" t="s">
        <v>33</v>
      </c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</row>
    <row r="19" spans="1:99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2"/>
      <c r="BE19" s="52"/>
      <c r="BF19" s="52"/>
      <c r="BG19" s="52"/>
      <c r="BH19" s="52"/>
      <c r="BI19" s="52" t="s">
        <v>34</v>
      </c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3" t="s">
        <v>35</v>
      </c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 t="s">
        <v>35</v>
      </c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</row>
    <row r="20" spans="1:99" ht="12.75">
      <c r="A20" s="44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5">
        <v>2</v>
      </c>
      <c r="BE20" s="45"/>
      <c r="BF20" s="45"/>
      <c r="BG20" s="45"/>
      <c r="BH20" s="45"/>
      <c r="BI20" s="45">
        <v>3</v>
      </c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>
        <v>4</v>
      </c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6">
        <v>5</v>
      </c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</row>
    <row r="21" spans="1:99" ht="15" customHeight="1">
      <c r="A21" s="163" t="s">
        <v>36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48" t="s">
        <v>37</v>
      </c>
      <c r="BE21" s="48"/>
      <c r="BF21" s="48"/>
      <c r="BG21" s="48"/>
      <c r="BH21" s="48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</row>
    <row r="22" spans="1:99" ht="15" customHeight="1">
      <c r="A22" s="161" t="s">
        <v>38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39" t="s">
        <v>39</v>
      </c>
      <c r="BE22" s="39"/>
      <c r="BF22" s="39"/>
      <c r="BG22" s="39"/>
      <c r="BH22" s="39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258"/>
      <c r="CJ22" s="258"/>
      <c r="CK22" s="258"/>
      <c r="CL22" s="258"/>
      <c r="CM22" s="258"/>
      <c r="CN22" s="258"/>
      <c r="CO22" s="258"/>
      <c r="CP22" s="258"/>
      <c r="CQ22" s="258"/>
      <c r="CR22" s="258"/>
      <c r="CS22" s="258"/>
      <c r="CT22" s="258"/>
      <c r="CU22" s="258"/>
    </row>
    <row r="23" spans="1:99" ht="15" customHeight="1">
      <c r="A23" s="161" t="s">
        <v>140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39" t="s">
        <v>41</v>
      </c>
      <c r="BE23" s="39"/>
      <c r="BF23" s="39"/>
      <c r="BG23" s="39"/>
      <c r="BH23" s="39"/>
      <c r="BI23" s="138">
        <f>'распределение 119'!BI8</f>
        <v>32289399.647760008</v>
      </c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>
        <f>'распределение 119'!BV8</f>
        <v>32289399.647760008</v>
      </c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258">
        <f>'распределение 119'!CI8</f>
        <v>32289399.647760008</v>
      </c>
      <c r="CJ23" s="258"/>
      <c r="CK23" s="258"/>
      <c r="CL23" s="258"/>
      <c r="CM23" s="258"/>
      <c r="CN23" s="258"/>
      <c r="CO23" s="258"/>
      <c r="CP23" s="258"/>
      <c r="CQ23" s="258"/>
      <c r="CR23" s="258"/>
      <c r="CS23" s="258"/>
      <c r="CT23" s="258"/>
      <c r="CU23" s="258"/>
    </row>
    <row r="24" spans="1:99" ht="15" customHeight="1">
      <c r="A24" s="161" t="s">
        <v>42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39" t="s">
        <v>43</v>
      </c>
      <c r="BE24" s="39"/>
      <c r="BF24" s="39"/>
      <c r="BG24" s="39"/>
      <c r="BH24" s="39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8"/>
    </row>
    <row r="25" spans="1:99" ht="15" customHeight="1">
      <c r="A25" s="161" t="s">
        <v>44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39" t="s">
        <v>45</v>
      </c>
      <c r="BE25" s="39"/>
      <c r="BF25" s="39"/>
      <c r="BG25" s="39"/>
      <c r="BH25" s="39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</row>
    <row r="26" spans="1:99" ht="12.75">
      <c r="A26" s="159" t="s">
        <v>141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35" t="s">
        <v>47</v>
      </c>
      <c r="BE26" s="35"/>
      <c r="BF26" s="35"/>
      <c r="BG26" s="35"/>
      <c r="BH26" s="35"/>
      <c r="BI26" s="36">
        <f>BI21-BI22+BI23-BI24+BI25</f>
        <v>32289399.647760008</v>
      </c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>
        <f>BV21-BV22+BV23-BV24+BV25</f>
        <v>32289399.647760008</v>
      </c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>
        <f>CI21-CI22+CI23-CI24+CI25</f>
        <v>32289399.647760008</v>
      </c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</row>
    <row r="27" spans="1:99" ht="12.75">
      <c r="A27" s="160" t="s">
        <v>48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35"/>
      <c r="BE27" s="35"/>
      <c r="BF27" s="35"/>
      <c r="BG27" s="35"/>
      <c r="BH27" s="35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</row>
    <row r="28" spans="1:18" s="17" customFormat="1" ht="11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99" s="18" customFormat="1" ht="11.25">
      <c r="A29" s="142" t="s">
        <v>142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</row>
    <row r="30" spans="1:99" s="17" customFormat="1" ht="11.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</row>
  </sheetData>
  <sheetProtection selectLockedCells="1" selectUnlockedCells="1"/>
  <mergeCells count="73">
    <mergeCell ref="A1:CU1"/>
    <mergeCell ref="AH2:AJ2"/>
    <mergeCell ref="BF2:BH2"/>
    <mergeCell ref="BL2:BN2"/>
    <mergeCell ref="CH4:CU4"/>
    <mergeCell ref="AN5:AP5"/>
    <mergeCell ref="AS5:BC5"/>
    <mergeCell ref="BD5:BE5"/>
    <mergeCell ref="BF5:BH5"/>
    <mergeCell ref="CH5:CU5"/>
    <mergeCell ref="CH6:CU7"/>
    <mergeCell ref="CH8:CU8"/>
    <mergeCell ref="J9:BV9"/>
    <mergeCell ref="CH9:CU9"/>
    <mergeCell ref="J10:BV10"/>
    <mergeCell ref="CH10:CU10"/>
    <mergeCell ref="J11:BV11"/>
    <mergeCell ref="CH11:CU12"/>
    <mergeCell ref="A16:BC16"/>
    <mergeCell ref="BD16:BH16"/>
    <mergeCell ref="BI16:CU16"/>
    <mergeCell ref="A17:BC17"/>
    <mergeCell ref="BD17:BH17"/>
    <mergeCell ref="BI17:BU17"/>
    <mergeCell ref="BV17:CH17"/>
    <mergeCell ref="C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9:CU30"/>
    <mergeCell ref="A26:BC26"/>
    <mergeCell ref="BD26:BH27"/>
    <mergeCell ref="BI26:BU27"/>
    <mergeCell ref="BV26:CH27"/>
    <mergeCell ref="CI26:CU27"/>
    <mergeCell ref="A27:BC27"/>
  </mergeCells>
  <printOptions/>
  <pageMargins left="0.39375" right="0.39375" top="0.6208333333333333" bottom="0.393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CU79"/>
  <sheetViews>
    <sheetView tabSelected="1" zoomScale="120" zoomScaleNormal="120" zoomScalePageLayoutView="0" workbookViewId="0" topLeftCell="A52">
      <selection activeCell="BR63" sqref="BR63:CA63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" t="s">
        <v>143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</row>
    <row r="3" spans="1:99" ht="12.75">
      <c r="A3" s="56" t="s">
        <v>25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7" t="s">
        <v>26</v>
      </c>
      <c r="AJ3" s="57"/>
      <c r="AK3" s="57"/>
      <c r="AL3" s="57"/>
      <c r="AM3" s="57"/>
      <c r="AN3" s="58" t="s">
        <v>144</v>
      </c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123" t="s">
        <v>145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</row>
    <row r="4" spans="1:99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2" t="s">
        <v>28</v>
      </c>
      <c r="AJ4" s="52"/>
      <c r="AK4" s="52"/>
      <c r="AL4" s="52"/>
      <c r="AM4" s="52"/>
      <c r="AN4" s="57" t="s">
        <v>29</v>
      </c>
      <c r="AO4" s="57"/>
      <c r="AP4" s="57"/>
      <c r="AQ4" s="57"/>
      <c r="AR4" s="57"/>
      <c r="AS4" s="57"/>
      <c r="AT4" s="57"/>
      <c r="AU4" s="57"/>
      <c r="AV4" s="57"/>
      <c r="AW4" s="57"/>
      <c r="AX4" s="57" t="s">
        <v>30</v>
      </c>
      <c r="AY4" s="57"/>
      <c r="AZ4" s="57"/>
      <c r="BA4" s="57"/>
      <c r="BB4" s="57"/>
      <c r="BC4" s="57"/>
      <c r="BD4" s="57"/>
      <c r="BE4" s="57"/>
      <c r="BF4" s="57"/>
      <c r="BG4" s="57"/>
      <c r="BH4" s="59" t="s">
        <v>282</v>
      </c>
      <c r="BI4" s="59"/>
      <c r="BJ4" s="59"/>
      <c r="BK4" s="59"/>
      <c r="BL4" s="59"/>
      <c r="BM4" s="59"/>
      <c r="BN4" s="59"/>
      <c r="BO4" s="59"/>
      <c r="BP4" s="59"/>
      <c r="BQ4" s="59"/>
      <c r="BR4" s="57" t="s">
        <v>29</v>
      </c>
      <c r="BS4" s="57"/>
      <c r="BT4" s="57"/>
      <c r="BU4" s="57"/>
      <c r="BV4" s="57"/>
      <c r="BW4" s="57"/>
      <c r="BX4" s="57"/>
      <c r="BY4" s="57"/>
      <c r="BZ4" s="57"/>
      <c r="CA4" s="57"/>
      <c r="CB4" s="57" t="s">
        <v>30</v>
      </c>
      <c r="CC4" s="57"/>
      <c r="CD4" s="57"/>
      <c r="CE4" s="57"/>
      <c r="CF4" s="57"/>
      <c r="CG4" s="57"/>
      <c r="CH4" s="57"/>
      <c r="CI4" s="57"/>
      <c r="CJ4" s="57"/>
      <c r="CK4" s="57"/>
      <c r="CL4" s="57" t="s">
        <v>282</v>
      </c>
      <c r="CM4" s="57"/>
      <c r="CN4" s="57"/>
      <c r="CO4" s="57"/>
      <c r="CP4" s="57"/>
      <c r="CQ4" s="57"/>
      <c r="CR4" s="57"/>
      <c r="CS4" s="57"/>
      <c r="CT4" s="57"/>
      <c r="CU4" s="57"/>
    </row>
    <row r="5" spans="1:99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2"/>
      <c r="AJ5" s="52"/>
      <c r="AK5" s="52"/>
      <c r="AL5" s="52"/>
      <c r="AM5" s="52"/>
      <c r="AN5" s="52" t="s">
        <v>31</v>
      </c>
      <c r="AO5" s="52"/>
      <c r="AP5" s="52"/>
      <c r="AQ5" s="52"/>
      <c r="AR5" s="52"/>
      <c r="AS5" s="52"/>
      <c r="AT5" s="52"/>
      <c r="AU5" s="52"/>
      <c r="AV5" s="52"/>
      <c r="AW5" s="52"/>
      <c r="AX5" s="52" t="s">
        <v>32</v>
      </c>
      <c r="AY5" s="52"/>
      <c r="AZ5" s="52"/>
      <c r="BA5" s="52"/>
      <c r="BB5" s="52"/>
      <c r="BC5" s="52"/>
      <c r="BD5" s="52"/>
      <c r="BE5" s="52"/>
      <c r="BF5" s="52"/>
      <c r="BG5" s="52"/>
      <c r="BH5" s="53" t="s">
        <v>33</v>
      </c>
      <c r="BI5" s="53"/>
      <c r="BJ5" s="53"/>
      <c r="BK5" s="53"/>
      <c r="BL5" s="53"/>
      <c r="BM5" s="53"/>
      <c r="BN5" s="53"/>
      <c r="BO5" s="53"/>
      <c r="BP5" s="53"/>
      <c r="BQ5" s="53"/>
      <c r="BR5" s="52" t="s">
        <v>31</v>
      </c>
      <c r="BS5" s="52"/>
      <c r="BT5" s="52"/>
      <c r="BU5" s="52"/>
      <c r="BV5" s="52"/>
      <c r="BW5" s="52"/>
      <c r="BX5" s="52"/>
      <c r="BY5" s="52"/>
      <c r="BZ5" s="52"/>
      <c r="CA5" s="52"/>
      <c r="CB5" s="52" t="s">
        <v>32</v>
      </c>
      <c r="CC5" s="52"/>
      <c r="CD5" s="52"/>
      <c r="CE5" s="52"/>
      <c r="CF5" s="52"/>
      <c r="CG5" s="52"/>
      <c r="CH5" s="52"/>
      <c r="CI5" s="52"/>
      <c r="CJ5" s="52"/>
      <c r="CK5" s="52"/>
      <c r="CL5" s="52" t="s">
        <v>33</v>
      </c>
      <c r="CM5" s="52"/>
      <c r="CN5" s="52"/>
      <c r="CO5" s="52"/>
      <c r="CP5" s="52"/>
      <c r="CQ5" s="52"/>
      <c r="CR5" s="52"/>
      <c r="CS5" s="52"/>
      <c r="CT5" s="52"/>
      <c r="CU5" s="52"/>
    </row>
    <row r="6" spans="1:99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2"/>
      <c r="AJ6" s="52"/>
      <c r="AK6" s="52"/>
      <c r="AL6" s="52"/>
      <c r="AM6" s="52"/>
      <c r="AN6" s="52" t="s">
        <v>146</v>
      </c>
      <c r="AO6" s="52"/>
      <c r="AP6" s="52"/>
      <c r="AQ6" s="52"/>
      <c r="AR6" s="52"/>
      <c r="AS6" s="52"/>
      <c r="AT6" s="52"/>
      <c r="AU6" s="52"/>
      <c r="AV6" s="52"/>
      <c r="AW6" s="52"/>
      <c r="AX6" s="52" t="s">
        <v>147</v>
      </c>
      <c r="AY6" s="52"/>
      <c r="AZ6" s="52"/>
      <c r="BA6" s="52"/>
      <c r="BB6" s="52"/>
      <c r="BC6" s="52"/>
      <c r="BD6" s="52"/>
      <c r="BE6" s="52"/>
      <c r="BF6" s="52"/>
      <c r="BG6" s="52"/>
      <c r="BH6" s="53" t="s">
        <v>147</v>
      </c>
      <c r="BI6" s="53"/>
      <c r="BJ6" s="53"/>
      <c r="BK6" s="53"/>
      <c r="BL6" s="53"/>
      <c r="BM6" s="53"/>
      <c r="BN6" s="53"/>
      <c r="BO6" s="53"/>
      <c r="BP6" s="53"/>
      <c r="BQ6" s="53"/>
      <c r="BR6" s="52" t="s">
        <v>146</v>
      </c>
      <c r="BS6" s="52"/>
      <c r="BT6" s="52"/>
      <c r="BU6" s="52"/>
      <c r="BV6" s="52"/>
      <c r="BW6" s="52"/>
      <c r="BX6" s="52"/>
      <c r="BY6" s="52"/>
      <c r="BZ6" s="52"/>
      <c r="CA6" s="52"/>
      <c r="CB6" s="52" t="s">
        <v>147</v>
      </c>
      <c r="CC6" s="52"/>
      <c r="CD6" s="52"/>
      <c r="CE6" s="52"/>
      <c r="CF6" s="52"/>
      <c r="CG6" s="52"/>
      <c r="CH6" s="52"/>
      <c r="CI6" s="52"/>
      <c r="CJ6" s="52"/>
      <c r="CK6" s="52"/>
      <c r="CL6" s="52" t="s">
        <v>147</v>
      </c>
      <c r="CM6" s="52"/>
      <c r="CN6" s="52"/>
      <c r="CO6" s="52"/>
      <c r="CP6" s="52"/>
      <c r="CQ6" s="52"/>
      <c r="CR6" s="52"/>
      <c r="CS6" s="52"/>
      <c r="CT6" s="52"/>
      <c r="CU6" s="52"/>
    </row>
    <row r="7" spans="1:99" ht="12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2"/>
      <c r="AJ7" s="52"/>
      <c r="AK7" s="52"/>
      <c r="AL7" s="52"/>
      <c r="AM7" s="52"/>
      <c r="AN7" s="119" t="s">
        <v>148</v>
      </c>
      <c r="AO7" s="119"/>
      <c r="AP7" s="119"/>
      <c r="AQ7" s="119"/>
      <c r="AR7" s="119"/>
      <c r="AS7" s="119"/>
      <c r="AT7" s="119"/>
      <c r="AU7" s="119"/>
      <c r="AV7" s="119"/>
      <c r="AW7" s="119"/>
      <c r="AX7" s="119" t="s">
        <v>149</v>
      </c>
      <c r="AY7" s="119"/>
      <c r="AZ7" s="119"/>
      <c r="BA7" s="119"/>
      <c r="BB7" s="119"/>
      <c r="BC7" s="119"/>
      <c r="BD7" s="119"/>
      <c r="BE7" s="119"/>
      <c r="BF7" s="119"/>
      <c r="BG7" s="119"/>
      <c r="BH7" s="185" t="s">
        <v>149</v>
      </c>
      <c r="BI7" s="185"/>
      <c r="BJ7" s="185"/>
      <c r="BK7" s="185"/>
      <c r="BL7" s="185"/>
      <c r="BM7" s="185"/>
      <c r="BN7" s="185"/>
      <c r="BO7" s="185"/>
      <c r="BP7" s="185"/>
      <c r="BQ7" s="185"/>
      <c r="BR7" s="119" t="s">
        <v>148</v>
      </c>
      <c r="BS7" s="119"/>
      <c r="BT7" s="119"/>
      <c r="BU7" s="119"/>
      <c r="BV7" s="119"/>
      <c r="BW7" s="119"/>
      <c r="BX7" s="119"/>
      <c r="BY7" s="119"/>
      <c r="BZ7" s="119"/>
      <c r="CA7" s="119"/>
      <c r="CB7" s="119" t="s">
        <v>149</v>
      </c>
      <c r="CC7" s="119"/>
      <c r="CD7" s="119"/>
      <c r="CE7" s="119"/>
      <c r="CF7" s="119"/>
      <c r="CG7" s="119"/>
      <c r="CH7" s="119"/>
      <c r="CI7" s="119"/>
      <c r="CJ7" s="119"/>
      <c r="CK7" s="119"/>
      <c r="CL7" s="52" t="s">
        <v>149</v>
      </c>
      <c r="CM7" s="52"/>
      <c r="CN7" s="52"/>
      <c r="CO7" s="52"/>
      <c r="CP7" s="52"/>
      <c r="CQ7" s="52"/>
      <c r="CR7" s="52"/>
      <c r="CS7" s="52"/>
      <c r="CT7" s="52"/>
      <c r="CU7" s="52"/>
    </row>
    <row r="8" spans="1:99" ht="12.75">
      <c r="A8" s="44">
        <v>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84">
        <v>2</v>
      </c>
      <c r="AJ8" s="84"/>
      <c r="AK8" s="84"/>
      <c r="AL8" s="84"/>
      <c r="AM8" s="84"/>
      <c r="AN8" s="84">
        <v>3</v>
      </c>
      <c r="AO8" s="84"/>
      <c r="AP8" s="84"/>
      <c r="AQ8" s="84"/>
      <c r="AR8" s="84"/>
      <c r="AS8" s="84"/>
      <c r="AT8" s="84"/>
      <c r="AU8" s="84"/>
      <c r="AV8" s="84"/>
      <c r="AW8" s="84"/>
      <c r="AX8" s="311">
        <v>4</v>
      </c>
      <c r="AY8" s="311"/>
      <c r="AZ8" s="311"/>
      <c r="BA8" s="311"/>
      <c r="BB8" s="311"/>
      <c r="BC8" s="311"/>
      <c r="BD8" s="311"/>
      <c r="BE8" s="311"/>
      <c r="BF8" s="311"/>
      <c r="BG8" s="311"/>
      <c r="BH8" s="312">
        <v>5</v>
      </c>
      <c r="BI8" s="312"/>
      <c r="BJ8" s="312"/>
      <c r="BK8" s="312"/>
      <c r="BL8" s="312"/>
      <c r="BM8" s="312"/>
      <c r="BN8" s="312"/>
      <c r="BO8" s="312"/>
      <c r="BP8" s="312"/>
      <c r="BQ8" s="312"/>
      <c r="BR8" s="84">
        <v>6</v>
      </c>
      <c r="BS8" s="84"/>
      <c r="BT8" s="84"/>
      <c r="BU8" s="84"/>
      <c r="BV8" s="84"/>
      <c r="BW8" s="84"/>
      <c r="BX8" s="84"/>
      <c r="BY8" s="84"/>
      <c r="BZ8" s="84"/>
      <c r="CA8" s="84"/>
      <c r="CB8" s="84">
        <v>7</v>
      </c>
      <c r="CC8" s="84"/>
      <c r="CD8" s="84"/>
      <c r="CE8" s="84"/>
      <c r="CF8" s="84"/>
      <c r="CG8" s="84"/>
      <c r="CH8" s="84"/>
      <c r="CI8" s="84"/>
      <c r="CJ8" s="84"/>
      <c r="CK8" s="84"/>
      <c r="CL8" s="84">
        <v>8</v>
      </c>
      <c r="CM8" s="84"/>
      <c r="CN8" s="84"/>
      <c r="CO8" s="84"/>
      <c r="CP8" s="84"/>
      <c r="CQ8" s="84"/>
      <c r="CR8" s="84"/>
      <c r="CS8" s="84"/>
      <c r="CT8" s="84"/>
      <c r="CU8" s="84"/>
    </row>
    <row r="9" spans="1:99" ht="12.75">
      <c r="A9" s="287" t="s">
        <v>150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306" t="s">
        <v>37</v>
      </c>
      <c r="AJ9" s="306"/>
      <c r="AK9" s="306"/>
      <c r="AL9" s="306"/>
      <c r="AM9" s="306"/>
      <c r="AN9" s="307" t="s">
        <v>108</v>
      </c>
      <c r="AO9" s="307"/>
      <c r="AP9" s="307"/>
      <c r="AQ9" s="307"/>
      <c r="AR9" s="307"/>
      <c r="AS9" s="307"/>
      <c r="AT9" s="307"/>
      <c r="AU9" s="307"/>
      <c r="AV9" s="307"/>
      <c r="AW9" s="307"/>
      <c r="AX9" s="307" t="s">
        <v>108</v>
      </c>
      <c r="AY9" s="307"/>
      <c r="AZ9" s="307"/>
      <c r="BA9" s="307"/>
      <c r="BB9" s="307"/>
      <c r="BC9" s="307"/>
      <c r="BD9" s="307"/>
      <c r="BE9" s="307"/>
      <c r="BF9" s="307"/>
      <c r="BG9" s="307"/>
      <c r="BH9" s="308" t="s">
        <v>108</v>
      </c>
      <c r="BI9" s="308"/>
      <c r="BJ9" s="308"/>
      <c r="BK9" s="308"/>
      <c r="BL9" s="308"/>
      <c r="BM9" s="308"/>
      <c r="BN9" s="308"/>
      <c r="BO9" s="308"/>
      <c r="BP9" s="308"/>
      <c r="BQ9" s="308"/>
      <c r="BR9" s="309">
        <f>BR11</f>
        <v>23522079.213600006</v>
      </c>
      <c r="BS9" s="309"/>
      <c r="BT9" s="309"/>
      <c r="BU9" s="309"/>
      <c r="BV9" s="309"/>
      <c r="BW9" s="309"/>
      <c r="BX9" s="309"/>
      <c r="BY9" s="309"/>
      <c r="BZ9" s="309"/>
      <c r="CA9" s="309"/>
      <c r="CB9" s="309">
        <f>CB11</f>
        <v>23386902.561000004</v>
      </c>
      <c r="CC9" s="309"/>
      <c r="CD9" s="309"/>
      <c r="CE9" s="309"/>
      <c r="CF9" s="309"/>
      <c r="CG9" s="309"/>
      <c r="CH9" s="309"/>
      <c r="CI9" s="309"/>
      <c r="CJ9" s="309"/>
      <c r="CK9" s="309"/>
      <c r="CL9" s="310">
        <f>CL11</f>
        <v>23386902.561000004</v>
      </c>
      <c r="CM9" s="310"/>
      <c r="CN9" s="310"/>
      <c r="CO9" s="310"/>
      <c r="CP9" s="310"/>
      <c r="CQ9" s="310"/>
      <c r="CR9" s="310"/>
      <c r="CS9" s="310"/>
      <c r="CT9" s="310"/>
      <c r="CU9" s="310"/>
    </row>
    <row r="10" spans="1:99" ht="12.75">
      <c r="A10" s="163" t="s">
        <v>151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306"/>
      <c r="AJ10" s="306"/>
      <c r="AK10" s="306"/>
      <c r="AL10" s="306"/>
      <c r="AM10" s="306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7"/>
      <c r="BD10" s="307"/>
      <c r="BE10" s="307"/>
      <c r="BF10" s="307"/>
      <c r="BG10" s="307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  <c r="CG10" s="309"/>
      <c r="CH10" s="309"/>
      <c r="CI10" s="309"/>
      <c r="CJ10" s="309"/>
      <c r="CK10" s="309"/>
      <c r="CL10" s="310"/>
      <c r="CM10" s="310"/>
      <c r="CN10" s="310"/>
      <c r="CO10" s="310"/>
      <c r="CP10" s="310"/>
      <c r="CQ10" s="310"/>
      <c r="CR10" s="310"/>
      <c r="CS10" s="310"/>
      <c r="CT10" s="310"/>
      <c r="CU10" s="310"/>
    </row>
    <row r="11" spans="1:99" ht="12.75">
      <c r="A11" s="271" t="s">
        <v>152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105" t="s">
        <v>153</v>
      </c>
      <c r="AJ11" s="105"/>
      <c r="AK11" s="105"/>
      <c r="AL11" s="105"/>
      <c r="AM11" s="105"/>
      <c r="AN11" s="95">
        <f>SUM(AN15:AW21)</f>
        <v>106918541.88000001</v>
      </c>
      <c r="AO11" s="95"/>
      <c r="AP11" s="95"/>
      <c r="AQ11" s="95"/>
      <c r="AR11" s="95"/>
      <c r="AS11" s="95"/>
      <c r="AT11" s="95"/>
      <c r="AU11" s="95"/>
      <c r="AV11" s="95"/>
      <c r="AW11" s="95"/>
      <c r="AX11" s="95">
        <f>SUM(AX15:BG21)</f>
        <v>106304102.55000001</v>
      </c>
      <c r="AY11" s="95"/>
      <c r="AZ11" s="95"/>
      <c r="BA11" s="95"/>
      <c r="BB11" s="95"/>
      <c r="BC11" s="95"/>
      <c r="BD11" s="95"/>
      <c r="BE11" s="95"/>
      <c r="BF11" s="95"/>
      <c r="BG11" s="95"/>
      <c r="BH11" s="245">
        <f>SUM(BH15:BQ21)</f>
        <v>106304102.55000001</v>
      </c>
      <c r="BI11" s="245"/>
      <c r="BJ11" s="245"/>
      <c r="BK11" s="245"/>
      <c r="BL11" s="245"/>
      <c r="BM11" s="245"/>
      <c r="BN11" s="245"/>
      <c r="BO11" s="245"/>
      <c r="BP11" s="245"/>
      <c r="BQ11" s="245"/>
      <c r="BR11" s="95">
        <f>SUM(BR15:CA21)</f>
        <v>23522079.213600006</v>
      </c>
      <c r="BS11" s="95"/>
      <c r="BT11" s="95"/>
      <c r="BU11" s="95"/>
      <c r="BV11" s="95"/>
      <c r="BW11" s="95"/>
      <c r="BX11" s="95"/>
      <c r="BY11" s="95"/>
      <c r="BZ11" s="95"/>
      <c r="CA11" s="95"/>
      <c r="CB11" s="95">
        <f>SUM(CB15:CK21)</f>
        <v>23386902.561000004</v>
      </c>
      <c r="CC11" s="95"/>
      <c r="CD11" s="95"/>
      <c r="CE11" s="95"/>
      <c r="CF11" s="95"/>
      <c r="CG11" s="95"/>
      <c r="CH11" s="95"/>
      <c r="CI11" s="95"/>
      <c r="CJ11" s="95"/>
      <c r="CK11" s="95"/>
      <c r="CL11" s="95">
        <f>SUM(CL15:CU21)</f>
        <v>23386902.561000004</v>
      </c>
      <c r="CM11" s="95"/>
      <c r="CN11" s="95"/>
      <c r="CO11" s="95"/>
      <c r="CP11" s="95"/>
      <c r="CQ11" s="95"/>
      <c r="CR11" s="95"/>
      <c r="CS11" s="95"/>
      <c r="CT11" s="95"/>
      <c r="CU11" s="95"/>
    </row>
    <row r="12" spans="1:99" ht="12.75">
      <c r="A12" s="284" t="s">
        <v>154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105"/>
      <c r="AJ12" s="105"/>
      <c r="AK12" s="105"/>
      <c r="AL12" s="105"/>
      <c r="AM12" s="10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</row>
    <row r="13" spans="1:99" ht="12.75">
      <c r="A13" s="284" t="s">
        <v>155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105"/>
      <c r="AJ13" s="105"/>
      <c r="AK13" s="105"/>
      <c r="AL13" s="105"/>
      <c r="AM13" s="10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</row>
    <row r="14" spans="1:99" ht="12.75">
      <c r="A14" s="267" t="s">
        <v>156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105"/>
      <c r="AJ14" s="105"/>
      <c r="AK14" s="105"/>
      <c r="AL14" s="105"/>
      <c r="AM14" s="10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</row>
    <row r="15" spans="1:99" ht="39" customHeight="1">
      <c r="A15" s="286" t="s">
        <v>80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105"/>
      <c r="AJ15" s="105"/>
      <c r="AK15" s="105"/>
      <c r="AL15" s="105"/>
      <c r="AM15" s="105"/>
      <c r="AN15" s="304">
        <f>'распределение 111'!BI26</f>
        <v>3957877.3999999994</v>
      </c>
      <c r="AO15" s="304"/>
      <c r="AP15" s="304"/>
      <c r="AQ15" s="304"/>
      <c r="AR15" s="304"/>
      <c r="AS15" s="304"/>
      <c r="AT15" s="304"/>
      <c r="AU15" s="304"/>
      <c r="AV15" s="304"/>
      <c r="AW15" s="304"/>
      <c r="AX15" s="302">
        <f>AN15</f>
        <v>3957877.3999999994</v>
      </c>
      <c r="AY15" s="302"/>
      <c r="AZ15" s="302"/>
      <c r="BA15" s="302"/>
      <c r="BB15" s="302"/>
      <c r="BC15" s="302"/>
      <c r="BD15" s="302"/>
      <c r="BE15" s="302"/>
      <c r="BF15" s="302"/>
      <c r="BG15" s="302"/>
      <c r="BH15" s="305">
        <f>AN15</f>
        <v>3957877.3999999994</v>
      </c>
      <c r="BI15" s="305"/>
      <c r="BJ15" s="305"/>
      <c r="BK15" s="305"/>
      <c r="BL15" s="305"/>
      <c r="BM15" s="305"/>
      <c r="BN15" s="305"/>
      <c r="BO15" s="305"/>
      <c r="BP15" s="305"/>
      <c r="BQ15" s="305"/>
      <c r="BR15" s="301">
        <f>AN15*0.22</f>
        <v>870733.0279999999</v>
      </c>
      <c r="BS15" s="301"/>
      <c r="BT15" s="301"/>
      <c r="BU15" s="301"/>
      <c r="BV15" s="301"/>
      <c r="BW15" s="301"/>
      <c r="BX15" s="301"/>
      <c r="BY15" s="301"/>
      <c r="BZ15" s="301"/>
      <c r="CA15" s="301"/>
      <c r="CB15" s="302">
        <f>BR15</f>
        <v>870733.0279999999</v>
      </c>
      <c r="CC15" s="302"/>
      <c r="CD15" s="302"/>
      <c r="CE15" s="302"/>
      <c r="CF15" s="302"/>
      <c r="CG15" s="302"/>
      <c r="CH15" s="302"/>
      <c r="CI15" s="302"/>
      <c r="CJ15" s="302"/>
      <c r="CK15" s="302"/>
      <c r="CL15" s="303">
        <f>BR15</f>
        <v>870733.0279999999</v>
      </c>
      <c r="CM15" s="303"/>
      <c r="CN15" s="303"/>
      <c r="CO15" s="303"/>
      <c r="CP15" s="303"/>
      <c r="CQ15" s="303"/>
      <c r="CR15" s="303"/>
      <c r="CS15" s="303"/>
      <c r="CT15" s="303"/>
      <c r="CU15" s="303"/>
    </row>
    <row r="16" spans="1:99" ht="39.75" customHeight="1">
      <c r="A16" s="260" t="s">
        <v>81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105"/>
      <c r="AJ16" s="105"/>
      <c r="AK16" s="105"/>
      <c r="AL16" s="105"/>
      <c r="AM16" s="105"/>
      <c r="AN16" s="261">
        <f>'распределение 111'!BI28</f>
        <v>94628320.15</v>
      </c>
      <c r="AO16" s="261"/>
      <c r="AP16" s="261"/>
      <c r="AQ16" s="261"/>
      <c r="AR16" s="261"/>
      <c r="AS16" s="261"/>
      <c r="AT16" s="261"/>
      <c r="AU16" s="261"/>
      <c r="AV16" s="261"/>
      <c r="AW16" s="261"/>
      <c r="AX16" s="97">
        <f>AN16</f>
        <v>94628320.15</v>
      </c>
      <c r="AY16" s="97"/>
      <c r="AZ16" s="97"/>
      <c r="BA16" s="97"/>
      <c r="BB16" s="97"/>
      <c r="BC16" s="97"/>
      <c r="BD16" s="97"/>
      <c r="BE16" s="97"/>
      <c r="BF16" s="97"/>
      <c r="BG16" s="97"/>
      <c r="BH16" s="263">
        <f>AN16</f>
        <v>94628320.15</v>
      </c>
      <c r="BI16" s="263"/>
      <c r="BJ16" s="263"/>
      <c r="BK16" s="263"/>
      <c r="BL16" s="263"/>
      <c r="BM16" s="263"/>
      <c r="BN16" s="263"/>
      <c r="BO16" s="263"/>
      <c r="BP16" s="263"/>
      <c r="BQ16" s="263"/>
      <c r="BR16" s="264">
        <f>AN16*0.22</f>
        <v>20818230.433000002</v>
      </c>
      <c r="BS16" s="264"/>
      <c r="BT16" s="264"/>
      <c r="BU16" s="264"/>
      <c r="BV16" s="264"/>
      <c r="BW16" s="264"/>
      <c r="BX16" s="264"/>
      <c r="BY16" s="264"/>
      <c r="BZ16" s="264"/>
      <c r="CA16" s="264"/>
      <c r="CB16" s="97">
        <f aca="true" t="shared" si="0" ref="CB16:CB21">AX16*22%</f>
        <v>20818230.433000002</v>
      </c>
      <c r="CC16" s="97"/>
      <c r="CD16" s="97"/>
      <c r="CE16" s="97"/>
      <c r="CF16" s="97"/>
      <c r="CG16" s="97"/>
      <c r="CH16" s="97"/>
      <c r="CI16" s="97"/>
      <c r="CJ16" s="97"/>
      <c r="CK16" s="97"/>
      <c r="CL16" s="99">
        <f aca="true" t="shared" si="1" ref="CL16:CL21">BH16*22%</f>
        <v>20818230.433000002</v>
      </c>
      <c r="CM16" s="99"/>
      <c r="CN16" s="99"/>
      <c r="CO16" s="99"/>
      <c r="CP16" s="99"/>
      <c r="CQ16" s="99"/>
      <c r="CR16" s="99"/>
      <c r="CS16" s="99"/>
      <c r="CT16" s="99"/>
      <c r="CU16" s="99"/>
    </row>
    <row r="17" spans="1:99" ht="45.75" customHeight="1">
      <c r="A17" s="260" t="s">
        <v>82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105"/>
      <c r="AJ17" s="105"/>
      <c r="AK17" s="105"/>
      <c r="AL17" s="105"/>
      <c r="AM17" s="105"/>
      <c r="AN17" s="261">
        <f>'распределение 111'!BI31</f>
        <v>1714905</v>
      </c>
      <c r="AO17" s="261"/>
      <c r="AP17" s="261"/>
      <c r="AQ17" s="261"/>
      <c r="AR17" s="261"/>
      <c r="AS17" s="261"/>
      <c r="AT17" s="261"/>
      <c r="AU17" s="261"/>
      <c r="AV17" s="261"/>
      <c r="AW17" s="261"/>
      <c r="AX17" s="97">
        <f>AN17</f>
        <v>1714905</v>
      </c>
      <c r="AY17" s="97"/>
      <c r="AZ17" s="97"/>
      <c r="BA17" s="97"/>
      <c r="BB17" s="97"/>
      <c r="BC17" s="97"/>
      <c r="BD17" s="97"/>
      <c r="BE17" s="97"/>
      <c r="BF17" s="97"/>
      <c r="BG17" s="97"/>
      <c r="BH17" s="263">
        <f>AN17</f>
        <v>1714905</v>
      </c>
      <c r="BI17" s="263"/>
      <c r="BJ17" s="263"/>
      <c r="BK17" s="263"/>
      <c r="BL17" s="263"/>
      <c r="BM17" s="263"/>
      <c r="BN17" s="263"/>
      <c r="BO17" s="263"/>
      <c r="BP17" s="263"/>
      <c r="BQ17" s="263"/>
      <c r="BR17" s="264">
        <f>AN17*0.22</f>
        <v>377279.1</v>
      </c>
      <c r="BS17" s="264"/>
      <c r="BT17" s="264"/>
      <c r="BU17" s="264"/>
      <c r="BV17" s="264"/>
      <c r="BW17" s="264"/>
      <c r="BX17" s="264"/>
      <c r="BY17" s="264"/>
      <c r="BZ17" s="264"/>
      <c r="CA17" s="264"/>
      <c r="CB17" s="97">
        <f t="shared" si="0"/>
        <v>377279.1</v>
      </c>
      <c r="CC17" s="97"/>
      <c r="CD17" s="97"/>
      <c r="CE17" s="97"/>
      <c r="CF17" s="97"/>
      <c r="CG17" s="97"/>
      <c r="CH17" s="97"/>
      <c r="CI17" s="97"/>
      <c r="CJ17" s="97"/>
      <c r="CK17" s="97"/>
      <c r="CL17" s="99">
        <f t="shared" si="1"/>
        <v>377279.1</v>
      </c>
      <c r="CM17" s="99"/>
      <c r="CN17" s="99"/>
      <c r="CO17" s="99"/>
      <c r="CP17" s="99"/>
      <c r="CQ17" s="99"/>
      <c r="CR17" s="99"/>
      <c r="CS17" s="99"/>
      <c r="CT17" s="99"/>
      <c r="CU17" s="99"/>
    </row>
    <row r="18" spans="1:99" ht="42.75" customHeight="1">
      <c r="A18" s="260" t="s">
        <v>83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105"/>
      <c r="AJ18" s="105"/>
      <c r="AK18" s="105"/>
      <c r="AL18" s="105"/>
      <c r="AM18" s="105"/>
      <c r="AN18" s="261">
        <f>'распределение 111'!BI33</f>
        <v>0</v>
      </c>
      <c r="AO18" s="261"/>
      <c r="AP18" s="261"/>
      <c r="AQ18" s="261"/>
      <c r="AR18" s="261"/>
      <c r="AS18" s="261"/>
      <c r="AT18" s="261"/>
      <c r="AU18" s="261"/>
      <c r="AV18" s="261"/>
      <c r="AW18" s="261"/>
      <c r="AX18" s="97">
        <f>AN18</f>
        <v>0</v>
      </c>
      <c r="AY18" s="97"/>
      <c r="AZ18" s="97"/>
      <c r="BA18" s="97"/>
      <c r="BB18" s="97"/>
      <c r="BC18" s="97"/>
      <c r="BD18" s="97"/>
      <c r="BE18" s="97"/>
      <c r="BF18" s="97"/>
      <c r="BG18" s="97"/>
      <c r="BH18" s="263">
        <f>AN18</f>
        <v>0</v>
      </c>
      <c r="BI18" s="263"/>
      <c r="BJ18" s="263"/>
      <c r="BK18" s="263"/>
      <c r="BL18" s="263"/>
      <c r="BM18" s="263"/>
      <c r="BN18" s="263"/>
      <c r="BO18" s="263"/>
      <c r="BP18" s="263"/>
      <c r="BQ18" s="263"/>
      <c r="BR18" s="264">
        <f>AN18*0.22</f>
        <v>0</v>
      </c>
      <c r="BS18" s="264"/>
      <c r="BT18" s="264"/>
      <c r="BU18" s="264"/>
      <c r="BV18" s="264"/>
      <c r="BW18" s="264"/>
      <c r="BX18" s="264"/>
      <c r="BY18" s="264"/>
      <c r="BZ18" s="264"/>
      <c r="CA18" s="264"/>
      <c r="CB18" s="97">
        <f t="shared" si="0"/>
        <v>0</v>
      </c>
      <c r="CC18" s="97"/>
      <c r="CD18" s="97"/>
      <c r="CE18" s="97"/>
      <c r="CF18" s="97"/>
      <c r="CG18" s="97"/>
      <c r="CH18" s="97"/>
      <c r="CI18" s="97"/>
      <c r="CJ18" s="97"/>
      <c r="CK18" s="97"/>
      <c r="CL18" s="99">
        <f t="shared" si="1"/>
        <v>0</v>
      </c>
      <c r="CM18" s="99"/>
      <c r="CN18" s="99"/>
      <c r="CO18" s="99"/>
      <c r="CP18" s="99"/>
      <c r="CQ18" s="99"/>
      <c r="CR18" s="99"/>
      <c r="CS18" s="99"/>
      <c r="CT18" s="99"/>
      <c r="CU18" s="99"/>
    </row>
    <row r="19" spans="1:99" ht="41.25" customHeight="1">
      <c r="A19" s="260" t="s">
        <v>84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105"/>
      <c r="AJ19" s="105"/>
      <c r="AK19" s="105"/>
      <c r="AL19" s="105"/>
      <c r="AM19" s="105"/>
      <c r="AN19" s="261">
        <f>'распределение 111'!BI34</f>
        <v>6003000</v>
      </c>
      <c r="AO19" s="261"/>
      <c r="AP19" s="261"/>
      <c r="AQ19" s="261"/>
      <c r="AR19" s="261"/>
      <c r="AS19" s="261"/>
      <c r="AT19" s="261"/>
      <c r="AU19" s="261"/>
      <c r="AV19" s="261"/>
      <c r="AW19" s="261"/>
      <c r="AX19" s="97">
        <f>AN19</f>
        <v>6003000</v>
      </c>
      <c r="AY19" s="97"/>
      <c r="AZ19" s="97"/>
      <c r="BA19" s="97"/>
      <c r="BB19" s="97"/>
      <c r="BC19" s="97"/>
      <c r="BD19" s="97"/>
      <c r="BE19" s="97"/>
      <c r="BF19" s="97"/>
      <c r="BG19" s="97"/>
      <c r="BH19" s="263">
        <f>AN19</f>
        <v>6003000</v>
      </c>
      <c r="BI19" s="263"/>
      <c r="BJ19" s="263"/>
      <c r="BK19" s="263"/>
      <c r="BL19" s="263"/>
      <c r="BM19" s="263"/>
      <c r="BN19" s="263"/>
      <c r="BO19" s="263"/>
      <c r="BP19" s="263"/>
      <c r="BQ19" s="263"/>
      <c r="BR19" s="264">
        <f>AN19*22%</f>
        <v>1320660</v>
      </c>
      <c r="BS19" s="264"/>
      <c r="BT19" s="264"/>
      <c r="BU19" s="264"/>
      <c r="BV19" s="264"/>
      <c r="BW19" s="264"/>
      <c r="BX19" s="264"/>
      <c r="BY19" s="264"/>
      <c r="BZ19" s="264"/>
      <c r="CA19" s="264"/>
      <c r="CB19" s="97">
        <f t="shared" si="0"/>
        <v>1320660</v>
      </c>
      <c r="CC19" s="97"/>
      <c r="CD19" s="97"/>
      <c r="CE19" s="97"/>
      <c r="CF19" s="97"/>
      <c r="CG19" s="97"/>
      <c r="CH19" s="97"/>
      <c r="CI19" s="97"/>
      <c r="CJ19" s="97"/>
      <c r="CK19" s="97"/>
      <c r="CL19" s="99">
        <f t="shared" si="1"/>
        <v>1320660</v>
      </c>
      <c r="CM19" s="99"/>
      <c r="CN19" s="99"/>
      <c r="CO19" s="99"/>
      <c r="CP19" s="99"/>
      <c r="CQ19" s="99"/>
      <c r="CR19" s="99"/>
      <c r="CS19" s="99"/>
      <c r="CT19" s="99"/>
      <c r="CU19" s="99"/>
    </row>
    <row r="20" spans="1:99" ht="26.25" customHeight="1">
      <c r="A20" s="260" t="s">
        <v>278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105"/>
      <c r="AJ20" s="105"/>
      <c r="AK20" s="105"/>
      <c r="AL20" s="105"/>
      <c r="AM20" s="105"/>
      <c r="AN20" s="261">
        <f>'распределение 111'!BI35</f>
        <v>0</v>
      </c>
      <c r="AO20" s="261"/>
      <c r="AP20" s="261"/>
      <c r="AQ20" s="261"/>
      <c r="AR20" s="261"/>
      <c r="AS20" s="261"/>
      <c r="AT20" s="261"/>
      <c r="AU20" s="261"/>
      <c r="AV20" s="261"/>
      <c r="AW20" s="261"/>
      <c r="AX20" s="97">
        <v>0</v>
      </c>
      <c r="AY20" s="97"/>
      <c r="AZ20" s="97"/>
      <c r="BA20" s="97"/>
      <c r="BB20" s="97"/>
      <c r="BC20" s="97"/>
      <c r="BD20" s="97"/>
      <c r="BE20" s="97"/>
      <c r="BF20" s="97"/>
      <c r="BG20" s="97"/>
      <c r="BH20" s="263">
        <v>0</v>
      </c>
      <c r="BI20" s="263"/>
      <c r="BJ20" s="263"/>
      <c r="BK20" s="263"/>
      <c r="BL20" s="263"/>
      <c r="BM20" s="263"/>
      <c r="BN20" s="263"/>
      <c r="BO20" s="263"/>
      <c r="BP20" s="263"/>
      <c r="BQ20" s="263"/>
      <c r="BR20" s="264">
        <f>AN20*22%</f>
        <v>0</v>
      </c>
      <c r="BS20" s="264"/>
      <c r="BT20" s="264"/>
      <c r="BU20" s="264"/>
      <c r="BV20" s="264"/>
      <c r="BW20" s="264"/>
      <c r="BX20" s="264"/>
      <c r="BY20" s="264"/>
      <c r="BZ20" s="264"/>
      <c r="CA20" s="264"/>
      <c r="CB20" s="97">
        <f t="shared" si="0"/>
        <v>0</v>
      </c>
      <c r="CC20" s="97"/>
      <c r="CD20" s="97"/>
      <c r="CE20" s="97"/>
      <c r="CF20" s="97"/>
      <c r="CG20" s="97"/>
      <c r="CH20" s="97"/>
      <c r="CI20" s="97"/>
      <c r="CJ20" s="97"/>
      <c r="CK20" s="97"/>
      <c r="CL20" s="99">
        <f t="shared" si="1"/>
        <v>0</v>
      </c>
      <c r="CM20" s="99"/>
      <c r="CN20" s="99"/>
      <c r="CO20" s="99"/>
      <c r="CP20" s="99"/>
      <c r="CQ20" s="99"/>
      <c r="CR20" s="99"/>
      <c r="CS20" s="99"/>
      <c r="CT20" s="99"/>
      <c r="CU20" s="99"/>
    </row>
    <row r="21" spans="1:99" ht="25.5" customHeight="1">
      <c r="A21" s="273" t="s">
        <v>85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105"/>
      <c r="AJ21" s="105"/>
      <c r="AK21" s="105"/>
      <c r="AL21" s="105"/>
      <c r="AM21" s="105"/>
      <c r="AN21" s="298">
        <f>'распределение 111'!BI38</f>
        <v>614439.33</v>
      </c>
      <c r="AO21" s="298"/>
      <c r="AP21" s="298"/>
      <c r="AQ21" s="298"/>
      <c r="AR21" s="298"/>
      <c r="AS21" s="298"/>
      <c r="AT21" s="298"/>
      <c r="AU21" s="298"/>
      <c r="AV21" s="298"/>
      <c r="AW21" s="298"/>
      <c r="AX21" s="293">
        <v>0</v>
      </c>
      <c r="AY21" s="293"/>
      <c r="AZ21" s="293"/>
      <c r="BA21" s="293"/>
      <c r="BB21" s="293"/>
      <c r="BC21" s="293"/>
      <c r="BD21" s="293"/>
      <c r="BE21" s="293"/>
      <c r="BF21" s="293"/>
      <c r="BG21" s="293"/>
      <c r="BH21" s="299">
        <v>0</v>
      </c>
      <c r="BI21" s="299"/>
      <c r="BJ21" s="299"/>
      <c r="BK21" s="299"/>
      <c r="BL21" s="299"/>
      <c r="BM21" s="299"/>
      <c r="BN21" s="299"/>
      <c r="BO21" s="299"/>
      <c r="BP21" s="299"/>
      <c r="BQ21" s="299"/>
      <c r="BR21" s="300">
        <f>AN21*22%</f>
        <v>135176.6526</v>
      </c>
      <c r="BS21" s="300"/>
      <c r="BT21" s="300"/>
      <c r="BU21" s="300"/>
      <c r="BV21" s="300"/>
      <c r="BW21" s="300"/>
      <c r="BX21" s="300"/>
      <c r="BY21" s="300"/>
      <c r="BZ21" s="300"/>
      <c r="CA21" s="300"/>
      <c r="CB21" s="293">
        <f t="shared" si="0"/>
        <v>0</v>
      </c>
      <c r="CC21" s="293"/>
      <c r="CD21" s="293"/>
      <c r="CE21" s="293"/>
      <c r="CF21" s="293"/>
      <c r="CG21" s="293"/>
      <c r="CH21" s="293"/>
      <c r="CI21" s="293"/>
      <c r="CJ21" s="293"/>
      <c r="CK21" s="293"/>
      <c r="CL21" s="294">
        <f t="shared" si="1"/>
        <v>0</v>
      </c>
      <c r="CM21" s="294"/>
      <c r="CN21" s="294"/>
      <c r="CO21" s="294"/>
      <c r="CP21" s="294"/>
      <c r="CQ21" s="294"/>
      <c r="CR21" s="294"/>
      <c r="CS21" s="294"/>
      <c r="CT21" s="294"/>
      <c r="CU21" s="294"/>
    </row>
    <row r="22" spans="1:99" ht="12.75">
      <c r="A22" s="271" t="s">
        <v>157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39" t="s">
        <v>158</v>
      </c>
      <c r="AJ22" s="39"/>
      <c r="AK22" s="39"/>
      <c r="AL22" s="39"/>
      <c r="AM22" s="39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87"/>
      <c r="CM22" s="87"/>
      <c r="CN22" s="87"/>
      <c r="CO22" s="87"/>
      <c r="CP22" s="87"/>
      <c r="CQ22" s="87"/>
      <c r="CR22" s="87"/>
      <c r="CS22" s="87"/>
      <c r="CT22" s="87"/>
      <c r="CU22" s="87"/>
    </row>
    <row r="23" spans="1:99" ht="12.75">
      <c r="A23" s="284" t="s">
        <v>155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39"/>
      <c r="AJ23" s="39"/>
      <c r="AK23" s="39"/>
      <c r="AL23" s="39"/>
      <c r="AM23" s="39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87"/>
      <c r="CM23" s="87"/>
      <c r="CN23" s="87"/>
      <c r="CO23" s="87"/>
      <c r="CP23" s="87"/>
      <c r="CQ23" s="87"/>
      <c r="CR23" s="87"/>
      <c r="CS23" s="87"/>
      <c r="CT23" s="87"/>
      <c r="CU23" s="87"/>
    </row>
    <row r="24" spans="1:99" ht="12.75">
      <c r="A24" s="267" t="s">
        <v>159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39"/>
      <c r="AJ24" s="39"/>
      <c r="AK24" s="39"/>
      <c r="AL24" s="39"/>
      <c r="AM24" s="39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87"/>
      <c r="CM24" s="87"/>
      <c r="CN24" s="87"/>
      <c r="CO24" s="87"/>
      <c r="CP24" s="87"/>
      <c r="CQ24" s="87"/>
      <c r="CR24" s="87"/>
      <c r="CS24" s="87"/>
      <c r="CT24" s="87"/>
      <c r="CU24" s="87"/>
    </row>
    <row r="25" spans="1:99" ht="6.75" customHeight="1">
      <c r="A25" s="288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132"/>
      <c r="AJ25" s="132"/>
      <c r="AK25" s="132"/>
      <c r="AL25" s="132"/>
      <c r="AM25" s="132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</row>
    <row r="26" spans="1:99" ht="12.75">
      <c r="A26" s="287" t="s">
        <v>160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39" t="s">
        <v>39</v>
      </c>
      <c r="AJ26" s="39"/>
      <c r="AK26" s="39"/>
      <c r="AL26" s="39"/>
      <c r="AM26" s="39"/>
      <c r="AN26" s="123" t="s">
        <v>108</v>
      </c>
      <c r="AO26" s="123"/>
      <c r="AP26" s="123"/>
      <c r="AQ26" s="123"/>
      <c r="AR26" s="123"/>
      <c r="AS26" s="123"/>
      <c r="AT26" s="123"/>
      <c r="AU26" s="123"/>
      <c r="AV26" s="123"/>
      <c r="AW26" s="123"/>
      <c r="AX26" s="123" t="s">
        <v>108</v>
      </c>
      <c r="AY26" s="123"/>
      <c r="AZ26" s="123"/>
      <c r="BA26" s="123"/>
      <c r="BB26" s="123"/>
      <c r="BC26" s="123"/>
      <c r="BD26" s="123"/>
      <c r="BE26" s="123"/>
      <c r="BF26" s="123"/>
      <c r="BG26" s="123"/>
      <c r="BH26" s="58" t="s">
        <v>108</v>
      </c>
      <c r="BI26" s="58"/>
      <c r="BJ26" s="58"/>
      <c r="BK26" s="58"/>
      <c r="BL26" s="58"/>
      <c r="BM26" s="58"/>
      <c r="BN26" s="58"/>
      <c r="BO26" s="58"/>
      <c r="BP26" s="58"/>
      <c r="BQ26" s="58"/>
      <c r="BR26" s="95">
        <f>BR29</f>
        <v>3100637.71452</v>
      </c>
      <c r="BS26" s="95"/>
      <c r="BT26" s="95"/>
      <c r="BU26" s="95"/>
      <c r="BV26" s="95"/>
      <c r="BW26" s="95"/>
      <c r="BX26" s="95"/>
      <c r="BY26" s="95"/>
      <c r="BZ26" s="95"/>
      <c r="CA26" s="95"/>
      <c r="CB26" s="95">
        <f>CB29</f>
        <v>3082818.97395</v>
      </c>
      <c r="CC26" s="95"/>
      <c r="CD26" s="95"/>
      <c r="CE26" s="95"/>
      <c r="CF26" s="95"/>
      <c r="CG26" s="95"/>
      <c r="CH26" s="95"/>
      <c r="CI26" s="95"/>
      <c r="CJ26" s="95"/>
      <c r="CK26" s="95"/>
      <c r="CL26" s="87">
        <f>CL29</f>
        <v>3082818.97395</v>
      </c>
      <c r="CM26" s="87"/>
      <c r="CN26" s="87"/>
      <c r="CO26" s="87"/>
      <c r="CP26" s="87"/>
      <c r="CQ26" s="87"/>
      <c r="CR26" s="87"/>
      <c r="CS26" s="87"/>
      <c r="CT26" s="87"/>
      <c r="CU26" s="87"/>
    </row>
    <row r="27" spans="1:99" ht="12.75">
      <c r="A27" s="272" t="s">
        <v>161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39"/>
      <c r="AJ27" s="39"/>
      <c r="AK27" s="39"/>
      <c r="AL27" s="39"/>
      <c r="AM27" s="39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87"/>
      <c r="CM27" s="87"/>
      <c r="CN27" s="87"/>
      <c r="CO27" s="87"/>
      <c r="CP27" s="87"/>
      <c r="CQ27" s="87"/>
      <c r="CR27" s="87"/>
      <c r="CS27" s="87"/>
      <c r="CT27" s="87"/>
      <c r="CU27" s="87"/>
    </row>
    <row r="28" spans="1:99" ht="12.75">
      <c r="A28" s="163" t="s">
        <v>162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39"/>
      <c r="AJ28" s="39"/>
      <c r="AK28" s="39"/>
      <c r="AL28" s="39"/>
      <c r="AM28" s="39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87"/>
      <c r="CM28" s="87"/>
      <c r="CN28" s="87"/>
      <c r="CO28" s="87"/>
      <c r="CP28" s="87"/>
      <c r="CQ28" s="87"/>
      <c r="CR28" s="87"/>
      <c r="CS28" s="87"/>
      <c r="CT28" s="87"/>
      <c r="CU28" s="87"/>
    </row>
    <row r="29" spans="1:99" ht="12.75">
      <c r="A29" s="271" t="s">
        <v>152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105" t="s">
        <v>163</v>
      </c>
      <c r="AJ29" s="105"/>
      <c r="AK29" s="105"/>
      <c r="AL29" s="105"/>
      <c r="AM29" s="105"/>
      <c r="AN29" s="281">
        <f>AN11</f>
        <v>106918541.88000001</v>
      </c>
      <c r="AO29" s="281"/>
      <c r="AP29" s="281"/>
      <c r="AQ29" s="281"/>
      <c r="AR29" s="281"/>
      <c r="AS29" s="281"/>
      <c r="AT29" s="281"/>
      <c r="AU29" s="281"/>
      <c r="AV29" s="281"/>
      <c r="AW29" s="281"/>
      <c r="AX29" s="282">
        <f>AX11</f>
        <v>106304102.55000001</v>
      </c>
      <c r="AY29" s="282"/>
      <c r="AZ29" s="282"/>
      <c r="BA29" s="282"/>
      <c r="BB29" s="282"/>
      <c r="BC29" s="282"/>
      <c r="BD29" s="282"/>
      <c r="BE29" s="282"/>
      <c r="BF29" s="282"/>
      <c r="BG29" s="282"/>
      <c r="BH29" s="280">
        <f>BH11</f>
        <v>106304102.55000001</v>
      </c>
      <c r="BI29" s="280"/>
      <c r="BJ29" s="280"/>
      <c r="BK29" s="280"/>
      <c r="BL29" s="280"/>
      <c r="BM29" s="280"/>
      <c r="BN29" s="280"/>
      <c r="BO29" s="280"/>
      <c r="BP29" s="280"/>
      <c r="BQ29" s="280"/>
      <c r="BR29" s="281">
        <f>SUM(BR33:CA39)</f>
        <v>3100637.71452</v>
      </c>
      <c r="BS29" s="281"/>
      <c r="BT29" s="281"/>
      <c r="BU29" s="281"/>
      <c r="BV29" s="281"/>
      <c r="BW29" s="281"/>
      <c r="BX29" s="281"/>
      <c r="BY29" s="281"/>
      <c r="BZ29" s="281"/>
      <c r="CA29" s="281"/>
      <c r="CB29" s="282">
        <f>SUM(CB33:CK39)</f>
        <v>3082818.97395</v>
      </c>
      <c r="CC29" s="282"/>
      <c r="CD29" s="282"/>
      <c r="CE29" s="282"/>
      <c r="CF29" s="282"/>
      <c r="CG29" s="282"/>
      <c r="CH29" s="282"/>
      <c r="CI29" s="282"/>
      <c r="CJ29" s="282"/>
      <c r="CK29" s="282"/>
      <c r="CL29" s="280">
        <f>SUM(CL33:CU39)</f>
        <v>3082818.97395</v>
      </c>
      <c r="CM29" s="280"/>
      <c r="CN29" s="280"/>
      <c r="CO29" s="280"/>
      <c r="CP29" s="280"/>
      <c r="CQ29" s="280"/>
      <c r="CR29" s="280"/>
      <c r="CS29" s="280"/>
      <c r="CT29" s="280"/>
      <c r="CU29" s="280"/>
    </row>
    <row r="30" spans="1:99" ht="12.75">
      <c r="A30" s="284" t="s">
        <v>164</v>
      </c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105"/>
      <c r="AJ30" s="105"/>
      <c r="AK30" s="105"/>
      <c r="AL30" s="105"/>
      <c r="AM30" s="105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0"/>
      <c r="BI30" s="280"/>
      <c r="BJ30" s="280"/>
      <c r="BK30" s="280"/>
      <c r="BL30" s="280"/>
      <c r="BM30" s="280"/>
      <c r="BN30" s="280"/>
      <c r="BO30" s="280"/>
      <c r="BP30" s="280"/>
      <c r="BQ30" s="280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2"/>
      <c r="CC30" s="282"/>
      <c r="CD30" s="282"/>
      <c r="CE30" s="282"/>
      <c r="CF30" s="282"/>
      <c r="CG30" s="282"/>
      <c r="CH30" s="282"/>
      <c r="CI30" s="282"/>
      <c r="CJ30" s="282"/>
      <c r="CK30" s="282"/>
      <c r="CL30" s="280"/>
      <c r="CM30" s="280"/>
      <c r="CN30" s="280"/>
      <c r="CO30" s="280"/>
      <c r="CP30" s="280"/>
      <c r="CQ30" s="280"/>
      <c r="CR30" s="280"/>
      <c r="CS30" s="280"/>
      <c r="CT30" s="280"/>
      <c r="CU30" s="280"/>
    </row>
    <row r="31" spans="1:99" ht="12.75">
      <c r="A31" s="284" t="s">
        <v>161</v>
      </c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105"/>
      <c r="AJ31" s="105"/>
      <c r="AK31" s="105"/>
      <c r="AL31" s="105"/>
      <c r="AM31" s="105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1"/>
      <c r="BS31" s="281"/>
      <c r="BT31" s="281"/>
      <c r="BU31" s="281"/>
      <c r="BV31" s="281"/>
      <c r="BW31" s="281"/>
      <c r="BX31" s="281"/>
      <c r="BY31" s="281"/>
      <c r="BZ31" s="281"/>
      <c r="CA31" s="281"/>
      <c r="CB31" s="282"/>
      <c r="CC31" s="282"/>
      <c r="CD31" s="282"/>
      <c r="CE31" s="282"/>
      <c r="CF31" s="282"/>
      <c r="CG31" s="282"/>
      <c r="CH31" s="282"/>
      <c r="CI31" s="282"/>
      <c r="CJ31" s="282"/>
      <c r="CK31" s="282"/>
      <c r="CL31" s="280"/>
      <c r="CM31" s="280"/>
      <c r="CN31" s="280"/>
      <c r="CO31" s="280"/>
      <c r="CP31" s="280"/>
      <c r="CQ31" s="280"/>
      <c r="CR31" s="280"/>
      <c r="CS31" s="280"/>
      <c r="CT31" s="280"/>
      <c r="CU31" s="280"/>
    </row>
    <row r="32" spans="1:99" ht="12.75">
      <c r="A32" s="267" t="s">
        <v>165</v>
      </c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105"/>
      <c r="AJ32" s="105"/>
      <c r="AK32" s="105"/>
      <c r="AL32" s="105"/>
      <c r="AM32" s="105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1"/>
      <c r="BS32" s="281"/>
      <c r="BT32" s="281"/>
      <c r="BU32" s="281"/>
      <c r="BV32" s="281"/>
      <c r="BW32" s="281"/>
      <c r="BX32" s="281"/>
      <c r="BY32" s="281"/>
      <c r="BZ32" s="281"/>
      <c r="CA32" s="281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</row>
    <row r="33" spans="1:99" ht="39" customHeight="1">
      <c r="A33" s="286" t="s">
        <v>80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105"/>
      <c r="AJ33" s="105"/>
      <c r="AK33" s="105"/>
      <c r="AL33" s="105"/>
      <c r="AM33" s="105"/>
      <c r="AN33" s="261">
        <f aca="true" t="shared" si="2" ref="AN33:AN39">AN15</f>
        <v>3957877.3999999994</v>
      </c>
      <c r="AO33" s="261"/>
      <c r="AP33" s="261"/>
      <c r="AQ33" s="261"/>
      <c r="AR33" s="261"/>
      <c r="AS33" s="261"/>
      <c r="AT33" s="261"/>
      <c r="AU33" s="261"/>
      <c r="AV33" s="261"/>
      <c r="AW33" s="261"/>
      <c r="AX33" s="97">
        <f aca="true" t="shared" si="3" ref="AX33:AX39">AX15</f>
        <v>3957877.3999999994</v>
      </c>
      <c r="AY33" s="97"/>
      <c r="AZ33" s="97"/>
      <c r="BA33" s="97"/>
      <c r="BB33" s="97"/>
      <c r="BC33" s="97"/>
      <c r="BD33" s="97"/>
      <c r="BE33" s="97"/>
      <c r="BF33" s="97"/>
      <c r="BG33" s="97"/>
      <c r="BH33" s="262">
        <f aca="true" t="shared" si="4" ref="BH33:BH39">BH15</f>
        <v>3957877.3999999994</v>
      </c>
      <c r="BI33" s="262"/>
      <c r="BJ33" s="262"/>
      <c r="BK33" s="262"/>
      <c r="BL33" s="262"/>
      <c r="BM33" s="262"/>
      <c r="BN33" s="262"/>
      <c r="BO33" s="262"/>
      <c r="BP33" s="262"/>
      <c r="BQ33" s="262"/>
      <c r="BR33" s="261">
        <f aca="true" t="shared" si="5" ref="BR33:BR39">AN33*2.9%</f>
        <v>114778.44459999997</v>
      </c>
      <c r="BS33" s="261"/>
      <c r="BT33" s="261"/>
      <c r="BU33" s="261"/>
      <c r="BV33" s="261"/>
      <c r="BW33" s="261"/>
      <c r="BX33" s="261"/>
      <c r="BY33" s="261"/>
      <c r="BZ33" s="261"/>
      <c r="CA33" s="261"/>
      <c r="CB33" s="97">
        <f aca="true" t="shared" si="6" ref="CB33:CB39">AX33*2.9%</f>
        <v>114778.44459999997</v>
      </c>
      <c r="CC33" s="97"/>
      <c r="CD33" s="97"/>
      <c r="CE33" s="97"/>
      <c r="CF33" s="97"/>
      <c r="CG33" s="97"/>
      <c r="CH33" s="97"/>
      <c r="CI33" s="97"/>
      <c r="CJ33" s="97"/>
      <c r="CK33" s="97"/>
      <c r="CL33" s="99">
        <f aca="true" t="shared" si="7" ref="CL33:CL39">BH33*2.9%</f>
        <v>114778.44459999997</v>
      </c>
      <c r="CM33" s="99"/>
      <c r="CN33" s="99"/>
      <c r="CO33" s="99"/>
      <c r="CP33" s="99"/>
      <c r="CQ33" s="99"/>
      <c r="CR33" s="99"/>
      <c r="CS33" s="99"/>
      <c r="CT33" s="99"/>
      <c r="CU33" s="99"/>
    </row>
    <row r="34" spans="1:99" ht="35.25" customHeight="1">
      <c r="A34" s="260" t="s">
        <v>81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105"/>
      <c r="AJ34" s="105"/>
      <c r="AK34" s="105"/>
      <c r="AL34" s="105"/>
      <c r="AM34" s="105"/>
      <c r="AN34" s="261">
        <f t="shared" si="2"/>
        <v>94628320.15</v>
      </c>
      <c r="AO34" s="261"/>
      <c r="AP34" s="261"/>
      <c r="AQ34" s="261"/>
      <c r="AR34" s="261"/>
      <c r="AS34" s="261"/>
      <c r="AT34" s="261"/>
      <c r="AU34" s="261"/>
      <c r="AV34" s="261"/>
      <c r="AW34" s="261"/>
      <c r="AX34" s="97">
        <f t="shared" si="3"/>
        <v>94628320.15</v>
      </c>
      <c r="AY34" s="97"/>
      <c r="AZ34" s="97"/>
      <c r="BA34" s="97"/>
      <c r="BB34" s="97"/>
      <c r="BC34" s="97"/>
      <c r="BD34" s="97"/>
      <c r="BE34" s="97"/>
      <c r="BF34" s="97"/>
      <c r="BG34" s="97"/>
      <c r="BH34" s="262">
        <f t="shared" si="4"/>
        <v>94628320.15</v>
      </c>
      <c r="BI34" s="262"/>
      <c r="BJ34" s="262"/>
      <c r="BK34" s="262"/>
      <c r="BL34" s="262"/>
      <c r="BM34" s="262"/>
      <c r="BN34" s="262"/>
      <c r="BO34" s="262"/>
      <c r="BP34" s="262"/>
      <c r="BQ34" s="262"/>
      <c r="BR34" s="261">
        <f t="shared" si="5"/>
        <v>2744221.28435</v>
      </c>
      <c r="BS34" s="261"/>
      <c r="BT34" s="261"/>
      <c r="BU34" s="261"/>
      <c r="BV34" s="261"/>
      <c r="BW34" s="261"/>
      <c r="BX34" s="261"/>
      <c r="BY34" s="261"/>
      <c r="BZ34" s="261"/>
      <c r="CA34" s="261"/>
      <c r="CB34" s="97">
        <f t="shared" si="6"/>
        <v>2744221.28435</v>
      </c>
      <c r="CC34" s="97"/>
      <c r="CD34" s="97"/>
      <c r="CE34" s="97"/>
      <c r="CF34" s="97"/>
      <c r="CG34" s="97"/>
      <c r="CH34" s="97"/>
      <c r="CI34" s="97"/>
      <c r="CJ34" s="97"/>
      <c r="CK34" s="97"/>
      <c r="CL34" s="99">
        <f t="shared" si="7"/>
        <v>2744221.28435</v>
      </c>
      <c r="CM34" s="99"/>
      <c r="CN34" s="99"/>
      <c r="CO34" s="99"/>
      <c r="CP34" s="99"/>
      <c r="CQ34" s="99"/>
      <c r="CR34" s="99"/>
      <c r="CS34" s="99"/>
      <c r="CT34" s="99"/>
      <c r="CU34" s="99"/>
    </row>
    <row r="35" spans="1:99" ht="45.75" customHeight="1">
      <c r="A35" s="260" t="s">
        <v>82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105"/>
      <c r="AJ35" s="105"/>
      <c r="AK35" s="105"/>
      <c r="AL35" s="105"/>
      <c r="AM35" s="105"/>
      <c r="AN35" s="261">
        <f t="shared" si="2"/>
        <v>1714905</v>
      </c>
      <c r="AO35" s="261"/>
      <c r="AP35" s="261"/>
      <c r="AQ35" s="261"/>
      <c r="AR35" s="261"/>
      <c r="AS35" s="261"/>
      <c r="AT35" s="261"/>
      <c r="AU35" s="261"/>
      <c r="AV35" s="261"/>
      <c r="AW35" s="261"/>
      <c r="AX35" s="97">
        <f t="shared" si="3"/>
        <v>1714905</v>
      </c>
      <c r="AY35" s="97"/>
      <c r="AZ35" s="97"/>
      <c r="BA35" s="97"/>
      <c r="BB35" s="97"/>
      <c r="BC35" s="97"/>
      <c r="BD35" s="97"/>
      <c r="BE35" s="97"/>
      <c r="BF35" s="97"/>
      <c r="BG35" s="97"/>
      <c r="BH35" s="262">
        <f t="shared" si="4"/>
        <v>1714905</v>
      </c>
      <c r="BI35" s="262"/>
      <c r="BJ35" s="262"/>
      <c r="BK35" s="262"/>
      <c r="BL35" s="262"/>
      <c r="BM35" s="262"/>
      <c r="BN35" s="262"/>
      <c r="BO35" s="262"/>
      <c r="BP35" s="262"/>
      <c r="BQ35" s="262"/>
      <c r="BR35" s="261">
        <f t="shared" si="5"/>
        <v>49732.244999999995</v>
      </c>
      <c r="BS35" s="261"/>
      <c r="BT35" s="261"/>
      <c r="BU35" s="261"/>
      <c r="BV35" s="261"/>
      <c r="BW35" s="261"/>
      <c r="BX35" s="261"/>
      <c r="BY35" s="261"/>
      <c r="BZ35" s="261"/>
      <c r="CA35" s="261"/>
      <c r="CB35" s="97">
        <f t="shared" si="6"/>
        <v>49732.244999999995</v>
      </c>
      <c r="CC35" s="97"/>
      <c r="CD35" s="97"/>
      <c r="CE35" s="97"/>
      <c r="CF35" s="97"/>
      <c r="CG35" s="97"/>
      <c r="CH35" s="97"/>
      <c r="CI35" s="97"/>
      <c r="CJ35" s="97"/>
      <c r="CK35" s="97"/>
      <c r="CL35" s="99">
        <f t="shared" si="7"/>
        <v>49732.244999999995</v>
      </c>
      <c r="CM35" s="99"/>
      <c r="CN35" s="99"/>
      <c r="CO35" s="99"/>
      <c r="CP35" s="99"/>
      <c r="CQ35" s="99"/>
      <c r="CR35" s="99"/>
      <c r="CS35" s="99"/>
      <c r="CT35" s="99"/>
      <c r="CU35" s="99"/>
    </row>
    <row r="36" spans="1:99" ht="42.75" customHeight="1">
      <c r="A36" s="260" t="s">
        <v>83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105"/>
      <c r="AJ36" s="105"/>
      <c r="AK36" s="105"/>
      <c r="AL36" s="105"/>
      <c r="AM36" s="105"/>
      <c r="AN36" s="261">
        <f t="shared" si="2"/>
        <v>0</v>
      </c>
      <c r="AO36" s="261"/>
      <c r="AP36" s="261"/>
      <c r="AQ36" s="261"/>
      <c r="AR36" s="261"/>
      <c r="AS36" s="261"/>
      <c r="AT36" s="261"/>
      <c r="AU36" s="261"/>
      <c r="AV36" s="261"/>
      <c r="AW36" s="261"/>
      <c r="AX36" s="97">
        <f t="shared" si="3"/>
        <v>0</v>
      </c>
      <c r="AY36" s="97"/>
      <c r="AZ36" s="97"/>
      <c r="BA36" s="97"/>
      <c r="BB36" s="97"/>
      <c r="BC36" s="97"/>
      <c r="BD36" s="97"/>
      <c r="BE36" s="97"/>
      <c r="BF36" s="97"/>
      <c r="BG36" s="97"/>
      <c r="BH36" s="262">
        <f t="shared" si="4"/>
        <v>0</v>
      </c>
      <c r="BI36" s="262"/>
      <c r="BJ36" s="262"/>
      <c r="BK36" s="262"/>
      <c r="BL36" s="262"/>
      <c r="BM36" s="262"/>
      <c r="BN36" s="262"/>
      <c r="BO36" s="262"/>
      <c r="BP36" s="262"/>
      <c r="BQ36" s="262"/>
      <c r="BR36" s="261">
        <f t="shared" si="5"/>
        <v>0</v>
      </c>
      <c r="BS36" s="261"/>
      <c r="BT36" s="261"/>
      <c r="BU36" s="261"/>
      <c r="BV36" s="261"/>
      <c r="BW36" s="261"/>
      <c r="BX36" s="261"/>
      <c r="BY36" s="261"/>
      <c r="BZ36" s="261"/>
      <c r="CA36" s="261"/>
      <c r="CB36" s="97">
        <f t="shared" si="6"/>
        <v>0</v>
      </c>
      <c r="CC36" s="97"/>
      <c r="CD36" s="97"/>
      <c r="CE36" s="97"/>
      <c r="CF36" s="97"/>
      <c r="CG36" s="97"/>
      <c r="CH36" s="97"/>
      <c r="CI36" s="97"/>
      <c r="CJ36" s="97"/>
      <c r="CK36" s="97"/>
      <c r="CL36" s="99">
        <f t="shared" si="7"/>
        <v>0</v>
      </c>
      <c r="CM36" s="99"/>
      <c r="CN36" s="99"/>
      <c r="CO36" s="99"/>
      <c r="CP36" s="99"/>
      <c r="CQ36" s="99"/>
      <c r="CR36" s="99"/>
      <c r="CS36" s="99"/>
      <c r="CT36" s="99"/>
      <c r="CU36" s="99"/>
    </row>
    <row r="37" spans="1:99" ht="41.25" customHeight="1">
      <c r="A37" s="260" t="s">
        <v>84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105"/>
      <c r="AJ37" s="105"/>
      <c r="AK37" s="105"/>
      <c r="AL37" s="105"/>
      <c r="AM37" s="105"/>
      <c r="AN37" s="261">
        <f t="shared" si="2"/>
        <v>6003000</v>
      </c>
      <c r="AO37" s="261"/>
      <c r="AP37" s="261"/>
      <c r="AQ37" s="261"/>
      <c r="AR37" s="261"/>
      <c r="AS37" s="261"/>
      <c r="AT37" s="261"/>
      <c r="AU37" s="261"/>
      <c r="AV37" s="261"/>
      <c r="AW37" s="261"/>
      <c r="AX37" s="97">
        <f t="shared" si="3"/>
        <v>6003000</v>
      </c>
      <c r="AY37" s="97"/>
      <c r="AZ37" s="97"/>
      <c r="BA37" s="97"/>
      <c r="BB37" s="97"/>
      <c r="BC37" s="97"/>
      <c r="BD37" s="97"/>
      <c r="BE37" s="97"/>
      <c r="BF37" s="97"/>
      <c r="BG37" s="97"/>
      <c r="BH37" s="262">
        <f t="shared" si="4"/>
        <v>6003000</v>
      </c>
      <c r="BI37" s="262"/>
      <c r="BJ37" s="262"/>
      <c r="BK37" s="262"/>
      <c r="BL37" s="262"/>
      <c r="BM37" s="262"/>
      <c r="BN37" s="262"/>
      <c r="BO37" s="262"/>
      <c r="BP37" s="262"/>
      <c r="BQ37" s="262"/>
      <c r="BR37" s="261">
        <f>AN37*2.9%</f>
        <v>174087</v>
      </c>
      <c r="BS37" s="261"/>
      <c r="BT37" s="261"/>
      <c r="BU37" s="261"/>
      <c r="BV37" s="261"/>
      <c r="BW37" s="261"/>
      <c r="BX37" s="261"/>
      <c r="BY37" s="261"/>
      <c r="BZ37" s="261"/>
      <c r="CA37" s="261"/>
      <c r="CB37" s="97">
        <f>AX37*2.9%</f>
        <v>174087</v>
      </c>
      <c r="CC37" s="97"/>
      <c r="CD37" s="97"/>
      <c r="CE37" s="97"/>
      <c r="CF37" s="97"/>
      <c r="CG37" s="97"/>
      <c r="CH37" s="97"/>
      <c r="CI37" s="97"/>
      <c r="CJ37" s="97"/>
      <c r="CK37" s="97"/>
      <c r="CL37" s="99">
        <f>BH37*2.9%</f>
        <v>174087</v>
      </c>
      <c r="CM37" s="99"/>
      <c r="CN37" s="99"/>
      <c r="CO37" s="99"/>
      <c r="CP37" s="99"/>
      <c r="CQ37" s="99"/>
      <c r="CR37" s="99"/>
      <c r="CS37" s="99"/>
      <c r="CT37" s="99"/>
      <c r="CU37" s="99"/>
    </row>
    <row r="38" spans="1:99" ht="27.75" customHeight="1">
      <c r="A38" s="260" t="s">
        <v>278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105"/>
      <c r="AJ38" s="105"/>
      <c r="AK38" s="105"/>
      <c r="AL38" s="105"/>
      <c r="AM38" s="105"/>
      <c r="AN38" s="261">
        <f t="shared" si="2"/>
        <v>0</v>
      </c>
      <c r="AO38" s="261"/>
      <c r="AP38" s="261"/>
      <c r="AQ38" s="261"/>
      <c r="AR38" s="261"/>
      <c r="AS38" s="261"/>
      <c r="AT38" s="261"/>
      <c r="AU38" s="261"/>
      <c r="AV38" s="261"/>
      <c r="AW38" s="261"/>
      <c r="AX38" s="97">
        <f t="shared" si="3"/>
        <v>0</v>
      </c>
      <c r="AY38" s="97"/>
      <c r="AZ38" s="97"/>
      <c r="BA38" s="97"/>
      <c r="BB38" s="97"/>
      <c r="BC38" s="97"/>
      <c r="BD38" s="97"/>
      <c r="BE38" s="97"/>
      <c r="BF38" s="97"/>
      <c r="BG38" s="97"/>
      <c r="BH38" s="262">
        <f t="shared" si="4"/>
        <v>0</v>
      </c>
      <c r="BI38" s="262"/>
      <c r="BJ38" s="262"/>
      <c r="BK38" s="262"/>
      <c r="BL38" s="262"/>
      <c r="BM38" s="262"/>
      <c r="BN38" s="262"/>
      <c r="BO38" s="262"/>
      <c r="BP38" s="262"/>
      <c r="BQ38" s="262"/>
      <c r="BR38" s="261">
        <f>AN38*2.9%</f>
        <v>0</v>
      </c>
      <c r="BS38" s="261"/>
      <c r="BT38" s="261"/>
      <c r="BU38" s="261"/>
      <c r="BV38" s="261"/>
      <c r="BW38" s="261"/>
      <c r="BX38" s="261"/>
      <c r="BY38" s="261"/>
      <c r="BZ38" s="261"/>
      <c r="CA38" s="261"/>
      <c r="CB38" s="97">
        <f t="shared" si="6"/>
        <v>0</v>
      </c>
      <c r="CC38" s="97"/>
      <c r="CD38" s="97"/>
      <c r="CE38" s="97"/>
      <c r="CF38" s="97"/>
      <c r="CG38" s="97"/>
      <c r="CH38" s="97"/>
      <c r="CI38" s="97"/>
      <c r="CJ38" s="97"/>
      <c r="CK38" s="97"/>
      <c r="CL38" s="99">
        <f t="shared" si="7"/>
        <v>0</v>
      </c>
      <c r="CM38" s="99"/>
      <c r="CN38" s="99"/>
      <c r="CO38" s="99"/>
      <c r="CP38" s="99"/>
      <c r="CQ38" s="99"/>
      <c r="CR38" s="99"/>
      <c r="CS38" s="99"/>
      <c r="CT38" s="99"/>
      <c r="CU38" s="99"/>
    </row>
    <row r="39" spans="1:99" ht="25.5" customHeight="1">
      <c r="A39" s="273" t="s">
        <v>85</v>
      </c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105"/>
      <c r="AJ39" s="105"/>
      <c r="AK39" s="105"/>
      <c r="AL39" s="105"/>
      <c r="AM39" s="105"/>
      <c r="AN39" s="290">
        <f t="shared" si="2"/>
        <v>614439.33</v>
      </c>
      <c r="AO39" s="290"/>
      <c r="AP39" s="290"/>
      <c r="AQ39" s="290"/>
      <c r="AR39" s="290"/>
      <c r="AS39" s="290"/>
      <c r="AT39" s="290"/>
      <c r="AU39" s="290"/>
      <c r="AV39" s="290"/>
      <c r="AW39" s="290"/>
      <c r="AX39" s="291">
        <f t="shared" si="3"/>
        <v>0</v>
      </c>
      <c r="AY39" s="291"/>
      <c r="AZ39" s="291"/>
      <c r="BA39" s="291"/>
      <c r="BB39" s="291"/>
      <c r="BC39" s="291"/>
      <c r="BD39" s="291"/>
      <c r="BE39" s="291"/>
      <c r="BF39" s="291"/>
      <c r="BG39" s="291"/>
      <c r="BH39" s="292">
        <f t="shared" si="4"/>
        <v>0</v>
      </c>
      <c r="BI39" s="292"/>
      <c r="BJ39" s="292"/>
      <c r="BK39" s="292"/>
      <c r="BL39" s="292"/>
      <c r="BM39" s="292"/>
      <c r="BN39" s="292"/>
      <c r="BO39" s="292"/>
      <c r="BP39" s="292"/>
      <c r="BQ39" s="292"/>
      <c r="BR39" s="290">
        <f t="shared" si="5"/>
        <v>17818.740569999998</v>
      </c>
      <c r="BS39" s="290"/>
      <c r="BT39" s="290"/>
      <c r="BU39" s="290"/>
      <c r="BV39" s="290"/>
      <c r="BW39" s="290"/>
      <c r="BX39" s="290"/>
      <c r="BY39" s="290"/>
      <c r="BZ39" s="290"/>
      <c r="CA39" s="290"/>
      <c r="CB39" s="293">
        <f t="shared" si="6"/>
        <v>0</v>
      </c>
      <c r="CC39" s="293"/>
      <c r="CD39" s="293"/>
      <c r="CE39" s="293"/>
      <c r="CF39" s="293"/>
      <c r="CG39" s="293"/>
      <c r="CH39" s="293"/>
      <c r="CI39" s="293"/>
      <c r="CJ39" s="293"/>
      <c r="CK39" s="293"/>
      <c r="CL39" s="294">
        <f t="shared" si="7"/>
        <v>0</v>
      </c>
      <c r="CM39" s="294"/>
      <c r="CN39" s="294"/>
      <c r="CO39" s="294"/>
      <c r="CP39" s="294"/>
      <c r="CQ39" s="294"/>
      <c r="CR39" s="294"/>
      <c r="CS39" s="294"/>
      <c r="CT39" s="294"/>
      <c r="CU39" s="294"/>
    </row>
    <row r="40" spans="1:99" ht="15" customHeight="1">
      <c r="A40" s="288"/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132"/>
      <c r="AJ40" s="132"/>
      <c r="AK40" s="132"/>
      <c r="AL40" s="132"/>
      <c r="AM40" s="132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69"/>
      <c r="BS40" s="269"/>
      <c r="BT40" s="269"/>
      <c r="BU40" s="269"/>
      <c r="BV40" s="269"/>
      <c r="BW40" s="269"/>
      <c r="BX40" s="269"/>
      <c r="BY40" s="269"/>
      <c r="BZ40" s="269"/>
      <c r="CA40" s="269"/>
      <c r="CB40" s="269"/>
      <c r="CC40" s="269"/>
      <c r="CD40" s="269"/>
      <c r="CE40" s="269"/>
      <c r="CF40" s="269"/>
      <c r="CG40" s="269"/>
      <c r="CH40" s="269"/>
      <c r="CI40" s="269"/>
      <c r="CJ40" s="269"/>
      <c r="CK40" s="269"/>
      <c r="CL40" s="270"/>
      <c r="CM40" s="270"/>
      <c r="CN40" s="270"/>
      <c r="CO40" s="270"/>
      <c r="CP40" s="270"/>
      <c r="CQ40" s="270"/>
      <c r="CR40" s="270"/>
      <c r="CS40" s="270"/>
      <c r="CT40" s="270"/>
      <c r="CU40" s="270"/>
    </row>
    <row r="41" spans="1:99" ht="12.75">
      <c r="A41" s="287" t="s">
        <v>166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132" t="s">
        <v>41</v>
      </c>
      <c r="AJ41" s="132"/>
      <c r="AK41" s="132"/>
      <c r="AL41" s="132"/>
      <c r="AM41" s="132"/>
      <c r="AN41" s="57" t="s">
        <v>108</v>
      </c>
      <c r="AO41" s="57"/>
      <c r="AP41" s="57"/>
      <c r="AQ41" s="57"/>
      <c r="AR41" s="57"/>
      <c r="AS41" s="57"/>
      <c r="AT41" s="57"/>
      <c r="AU41" s="57"/>
      <c r="AV41" s="57"/>
      <c r="AW41" s="57"/>
      <c r="AX41" s="57" t="s">
        <v>108</v>
      </c>
      <c r="AY41" s="57"/>
      <c r="AZ41" s="57"/>
      <c r="BA41" s="57"/>
      <c r="BB41" s="57"/>
      <c r="BC41" s="57"/>
      <c r="BD41" s="57"/>
      <c r="BE41" s="57"/>
      <c r="BF41" s="57"/>
      <c r="BG41" s="57"/>
      <c r="BH41" s="59" t="s">
        <v>108</v>
      </c>
      <c r="BI41" s="59"/>
      <c r="BJ41" s="59"/>
      <c r="BK41" s="59"/>
      <c r="BL41" s="59"/>
      <c r="BM41" s="59"/>
      <c r="BN41" s="59"/>
      <c r="BO41" s="59"/>
      <c r="BP41" s="59"/>
      <c r="BQ41" s="59"/>
      <c r="BR41" s="295">
        <f>BR43</f>
        <v>5452845.63588</v>
      </c>
      <c r="BS41" s="295"/>
      <c r="BT41" s="295"/>
      <c r="BU41" s="295"/>
      <c r="BV41" s="295"/>
      <c r="BW41" s="295"/>
      <c r="BX41" s="295"/>
      <c r="BY41" s="295"/>
      <c r="BZ41" s="295"/>
      <c r="CA41" s="295"/>
      <c r="CB41" s="295">
        <f>CB43</f>
        <v>5421509.23005</v>
      </c>
      <c r="CC41" s="295"/>
      <c r="CD41" s="295"/>
      <c r="CE41" s="295"/>
      <c r="CF41" s="295"/>
      <c r="CG41" s="295"/>
      <c r="CH41" s="295"/>
      <c r="CI41" s="295"/>
      <c r="CJ41" s="295"/>
      <c r="CK41" s="295"/>
      <c r="CL41" s="296">
        <f>CL43</f>
        <v>5421509.23005</v>
      </c>
      <c r="CM41" s="296"/>
      <c r="CN41" s="296"/>
      <c r="CO41" s="296"/>
      <c r="CP41" s="296"/>
      <c r="CQ41" s="296"/>
      <c r="CR41" s="296"/>
      <c r="CS41" s="296"/>
      <c r="CT41" s="296"/>
      <c r="CU41" s="296"/>
    </row>
    <row r="42" spans="1:99" ht="12.75">
      <c r="A42" s="163" t="s">
        <v>151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32"/>
      <c r="AJ42" s="132"/>
      <c r="AK42" s="132"/>
      <c r="AL42" s="132"/>
      <c r="AM42" s="132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295"/>
      <c r="BS42" s="295"/>
      <c r="BT42" s="295"/>
      <c r="BU42" s="295"/>
      <c r="BV42" s="295"/>
      <c r="BW42" s="295"/>
      <c r="BX42" s="295"/>
      <c r="BY42" s="295"/>
      <c r="BZ42" s="295"/>
      <c r="CA42" s="295"/>
      <c r="CB42" s="295"/>
      <c r="CC42" s="295"/>
      <c r="CD42" s="295"/>
      <c r="CE42" s="295"/>
      <c r="CF42" s="295"/>
      <c r="CG42" s="295"/>
      <c r="CH42" s="295"/>
      <c r="CI42" s="295"/>
      <c r="CJ42" s="295"/>
      <c r="CK42" s="295"/>
      <c r="CL42" s="296"/>
      <c r="CM42" s="296"/>
      <c r="CN42" s="296"/>
      <c r="CO42" s="296"/>
      <c r="CP42" s="296"/>
      <c r="CQ42" s="296"/>
      <c r="CR42" s="296"/>
      <c r="CS42" s="296"/>
      <c r="CT42" s="296"/>
      <c r="CU42" s="296"/>
    </row>
    <row r="43" spans="1:99" ht="20.25" customHeight="1">
      <c r="A43" s="271" t="s">
        <v>152</v>
      </c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105" t="s">
        <v>167</v>
      </c>
      <c r="AJ43" s="105"/>
      <c r="AK43" s="105"/>
      <c r="AL43" s="105"/>
      <c r="AM43" s="105"/>
      <c r="AN43" s="281">
        <f>AN11</f>
        <v>106918541.88000001</v>
      </c>
      <c r="AO43" s="281"/>
      <c r="AP43" s="281"/>
      <c r="AQ43" s="281"/>
      <c r="AR43" s="281"/>
      <c r="AS43" s="281"/>
      <c r="AT43" s="281"/>
      <c r="AU43" s="281"/>
      <c r="AV43" s="281"/>
      <c r="AW43" s="281"/>
      <c r="AX43" s="282">
        <f>AX11</f>
        <v>106304102.55000001</v>
      </c>
      <c r="AY43" s="282"/>
      <c r="AZ43" s="282"/>
      <c r="BA43" s="282"/>
      <c r="BB43" s="282"/>
      <c r="BC43" s="282"/>
      <c r="BD43" s="282"/>
      <c r="BE43" s="282"/>
      <c r="BF43" s="282"/>
      <c r="BG43" s="282"/>
      <c r="BH43" s="280">
        <f>BH11</f>
        <v>106304102.55000001</v>
      </c>
      <c r="BI43" s="280"/>
      <c r="BJ43" s="280"/>
      <c r="BK43" s="280"/>
      <c r="BL43" s="280"/>
      <c r="BM43" s="280"/>
      <c r="BN43" s="280"/>
      <c r="BO43" s="280"/>
      <c r="BP43" s="280"/>
      <c r="BQ43" s="280"/>
      <c r="BR43" s="281">
        <f>AN43*5.1%</f>
        <v>5452845.63588</v>
      </c>
      <c r="BS43" s="281"/>
      <c r="BT43" s="281"/>
      <c r="BU43" s="281"/>
      <c r="BV43" s="281"/>
      <c r="BW43" s="281"/>
      <c r="BX43" s="281"/>
      <c r="BY43" s="281"/>
      <c r="BZ43" s="281"/>
      <c r="CA43" s="281"/>
      <c r="CB43" s="282">
        <f>AX43*5.1%</f>
        <v>5421509.23005</v>
      </c>
      <c r="CC43" s="282"/>
      <c r="CD43" s="282"/>
      <c r="CE43" s="282"/>
      <c r="CF43" s="282"/>
      <c r="CG43" s="282"/>
      <c r="CH43" s="282"/>
      <c r="CI43" s="282"/>
      <c r="CJ43" s="282"/>
      <c r="CK43" s="282"/>
      <c r="CL43" s="283">
        <f>BH43*5.1%</f>
        <v>5421509.23005</v>
      </c>
      <c r="CM43" s="283"/>
      <c r="CN43" s="283"/>
      <c r="CO43" s="283"/>
      <c r="CP43" s="283"/>
      <c r="CQ43" s="283"/>
      <c r="CR43" s="283"/>
      <c r="CS43" s="283"/>
      <c r="CT43" s="283"/>
      <c r="CU43" s="283"/>
    </row>
    <row r="44" spans="1:99" ht="12.75">
      <c r="A44" s="284" t="s">
        <v>168</v>
      </c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105"/>
      <c r="AJ44" s="105"/>
      <c r="AK44" s="105"/>
      <c r="AL44" s="105"/>
      <c r="AM44" s="105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0"/>
      <c r="BI44" s="280"/>
      <c r="BJ44" s="280"/>
      <c r="BK44" s="280"/>
      <c r="BL44" s="280"/>
      <c r="BM44" s="280"/>
      <c r="BN44" s="280"/>
      <c r="BO44" s="280"/>
      <c r="BP44" s="280"/>
      <c r="BQ44" s="280"/>
      <c r="BR44" s="281"/>
      <c r="BS44" s="281"/>
      <c r="BT44" s="281"/>
      <c r="BU44" s="281"/>
      <c r="BV44" s="281"/>
      <c r="BW44" s="281"/>
      <c r="BX44" s="281"/>
      <c r="BY44" s="281"/>
      <c r="BZ44" s="281"/>
      <c r="CA44" s="281"/>
      <c r="CB44" s="282"/>
      <c r="CC44" s="282"/>
      <c r="CD44" s="282"/>
      <c r="CE44" s="282"/>
      <c r="CF44" s="282"/>
      <c r="CG44" s="282"/>
      <c r="CH44" s="282"/>
      <c r="CI44" s="282"/>
      <c r="CJ44" s="282"/>
      <c r="CK44" s="282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</row>
    <row r="45" spans="1:99" ht="12.75">
      <c r="A45" s="267" t="s">
        <v>169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105"/>
      <c r="AJ45" s="105"/>
      <c r="AK45" s="105"/>
      <c r="AL45" s="105"/>
      <c r="AM45" s="105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0"/>
      <c r="BI45" s="280"/>
      <c r="BJ45" s="280"/>
      <c r="BK45" s="280"/>
      <c r="BL45" s="280"/>
      <c r="BM45" s="280"/>
      <c r="BN45" s="280"/>
      <c r="BO45" s="280"/>
      <c r="BP45" s="280"/>
      <c r="BQ45" s="280"/>
      <c r="BR45" s="281"/>
      <c r="BS45" s="281"/>
      <c r="BT45" s="281"/>
      <c r="BU45" s="281"/>
      <c r="BV45" s="281"/>
      <c r="BW45" s="281"/>
      <c r="BX45" s="281"/>
      <c r="BY45" s="281"/>
      <c r="BZ45" s="281"/>
      <c r="CA45" s="281"/>
      <c r="CB45" s="282"/>
      <c r="CC45" s="282"/>
      <c r="CD45" s="282"/>
      <c r="CE45" s="282"/>
      <c r="CF45" s="282"/>
      <c r="CG45" s="282"/>
      <c r="CH45" s="282"/>
      <c r="CI45" s="282"/>
      <c r="CJ45" s="282"/>
      <c r="CK45" s="282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</row>
    <row r="46" spans="1:99" ht="37.5" customHeight="1">
      <c r="A46" s="286" t="s">
        <v>80</v>
      </c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105"/>
      <c r="AJ46" s="105"/>
      <c r="AK46" s="105"/>
      <c r="AL46" s="105"/>
      <c r="AM46" s="105"/>
      <c r="AN46" s="261">
        <f aca="true" t="shared" si="8" ref="AN46:AN52">AN15</f>
        <v>3957877.3999999994</v>
      </c>
      <c r="AO46" s="261"/>
      <c r="AP46" s="261"/>
      <c r="AQ46" s="261"/>
      <c r="AR46" s="261"/>
      <c r="AS46" s="261"/>
      <c r="AT46" s="261"/>
      <c r="AU46" s="261"/>
      <c r="AV46" s="261"/>
      <c r="AW46" s="261"/>
      <c r="AX46" s="97">
        <f aca="true" t="shared" si="9" ref="AX46:AX52">AX15</f>
        <v>3957877.3999999994</v>
      </c>
      <c r="AY46" s="97"/>
      <c r="AZ46" s="97"/>
      <c r="BA46" s="97"/>
      <c r="BB46" s="97"/>
      <c r="BC46" s="97"/>
      <c r="BD46" s="97"/>
      <c r="BE46" s="97"/>
      <c r="BF46" s="97"/>
      <c r="BG46" s="97"/>
      <c r="BH46" s="262">
        <f aca="true" t="shared" si="10" ref="BH46:BH52">BH15</f>
        <v>3957877.3999999994</v>
      </c>
      <c r="BI46" s="262"/>
      <c r="BJ46" s="262"/>
      <c r="BK46" s="262"/>
      <c r="BL46" s="262"/>
      <c r="BM46" s="262"/>
      <c r="BN46" s="262"/>
      <c r="BO46" s="262"/>
      <c r="BP46" s="262"/>
      <c r="BQ46" s="262"/>
      <c r="BR46" s="261">
        <f aca="true" t="shared" si="11" ref="BR46:BR52">AN46*5.1%</f>
        <v>201851.74739999996</v>
      </c>
      <c r="BS46" s="261"/>
      <c r="BT46" s="261"/>
      <c r="BU46" s="261"/>
      <c r="BV46" s="261"/>
      <c r="BW46" s="261"/>
      <c r="BX46" s="261"/>
      <c r="BY46" s="261"/>
      <c r="BZ46" s="261"/>
      <c r="CA46" s="261"/>
      <c r="CB46" s="97">
        <f aca="true" t="shared" si="12" ref="CB46:CB52">AX46*5.1%</f>
        <v>201851.74739999996</v>
      </c>
      <c r="CC46" s="97"/>
      <c r="CD46" s="97"/>
      <c r="CE46" s="97"/>
      <c r="CF46" s="97"/>
      <c r="CG46" s="97"/>
      <c r="CH46" s="97"/>
      <c r="CI46" s="97"/>
      <c r="CJ46" s="97"/>
      <c r="CK46" s="97"/>
      <c r="CL46" s="99">
        <f aca="true" t="shared" si="13" ref="CL46:CL52">BH46*5.1%</f>
        <v>201851.74739999996</v>
      </c>
      <c r="CM46" s="99"/>
      <c r="CN46" s="99"/>
      <c r="CO46" s="99"/>
      <c r="CP46" s="99"/>
      <c r="CQ46" s="99"/>
      <c r="CR46" s="99"/>
      <c r="CS46" s="99"/>
      <c r="CT46" s="99"/>
      <c r="CU46" s="99"/>
    </row>
    <row r="47" spans="1:99" ht="35.25" customHeight="1">
      <c r="A47" s="260" t="s">
        <v>81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105"/>
      <c r="AJ47" s="105"/>
      <c r="AK47" s="105"/>
      <c r="AL47" s="105"/>
      <c r="AM47" s="105"/>
      <c r="AN47" s="261">
        <f t="shared" si="8"/>
        <v>94628320.15</v>
      </c>
      <c r="AO47" s="261"/>
      <c r="AP47" s="261"/>
      <c r="AQ47" s="261"/>
      <c r="AR47" s="261"/>
      <c r="AS47" s="261"/>
      <c r="AT47" s="261"/>
      <c r="AU47" s="261"/>
      <c r="AV47" s="261"/>
      <c r="AW47" s="261"/>
      <c r="AX47" s="97">
        <f t="shared" si="9"/>
        <v>94628320.15</v>
      </c>
      <c r="AY47" s="97"/>
      <c r="AZ47" s="97"/>
      <c r="BA47" s="97"/>
      <c r="BB47" s="97"/>
      <c r="BC47" s="97"/>
      <c r="BD47" s="97"/>
      <c r="BE47" s="97"/>
      <c r="BF47" s="97"/>
      <c r="BG47" s="97"/>
      <c r="BH47" s="262">
        <f t="shared" si="10"/>
        <v>94628320.15</v>
      </c>
      <c r="BI47" s="262"/>
      <c r="BJ47" s="262"/>
      <c r="BK47" s="262"/>
      <c r="BL47" s="262"/>
      <c r="BM47" s="262"/>
      <c r="BN47" s="262"/>
      <c r="BO47" s="262"/>
      <c r="BP47" s="262"/>
      <c r="BQ47" s="262"/>
      <c r="BR47" s="261">
        <f t="shared" si="11"/>
        <v>4826044.32765</v>
      </c>
      <c r="BS47" s="261"/>
      <c r="BT47" s="261"/>
      <c r="BU47" s="261"/>
      <c r="BV47" s="261"/>
      <c r="BW47" s="261"/>
      <c r="BX47" s="261"/>
      <c r="BY47" s="261"/>
      <c r="BZ47" s="261"/>
      <c r="CA47" s="261"/>
      <c r="CB47" s="97">
        <f t="shared" si="12"/>
        <v>4826044.32765</v>
      </c>
      <c r="CC47" s="97"/>
      <c r="CD47" s="97"/>
      <c r="CE47" s="97"/>
      <c r="CF47" s="97"/>
      <c r="CG47" s="97"/>
      <c r="CH47" s="97"/>
      <c r="CI47" s="97"/>
      <c r="CJ47" s="97"/>
      <c r="CK47" s="97"/>
      <c r="CL47" s="99">
        <f t="shared" si="13"/>
        <v>4826044.32765</v>
      </c>
      <c r="CM47" s="99"/>
      <c r="CN47" s="99"/>
      <c r="CO47" s="99"/>
      <c r="CP47" s="99"/>
      <c r="CQ47" s="99"/>
      <c r="CR47" s="99"/>
      <c r="CS47" s="99"/>
      <c r="CT47" s="99"/>
      <c r="CU47" s="99"/>
    </row>
    <row r="48" spans="1:99" ht="45.75" customHeight="1">
      <c r="A48" s="260" t="s">
        <v>82</v>
      </c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105"/>
      <c r="AJ48" s="105"/>
      <c r="AK48" s="105"/>
      <c r="AL48" s="105"/>
      <c r="AM48" s="105"/>
      <c r="AN48" s="261">
        <f t="shared" si="8"/>
        <v>1714905</v>
      </c>
      <c r="AO48" s="261"/>
      <c r="AP48" s="261"/>
      <c r="AQ48" s="261"/>
      <c r="AR48" s="261"/>
      <c r="AS48" s="261"/>
      <c r="AT48" s="261"/>
      <c r="AU48" s="261"/>
      <c r="AV48" s="261"/>
      <c r="AW48" s="261"/>
      <c r="AX48" s="97">
        <f t="shared" si="9"/>
        <v>1714905</v>
      </c>
      <c r="AY48" s="97"/>
      <c r="AZ48" s="97"/>
      <c r="BA48" s="97"/>
      <c r="BB48" s="97"/>
      <c r="BC48" s="97"/>
      <c r="BD48" s="97"/>
      <c r="BE48" s="97"/>
      <c r="BF48" s="97"/>
      <c r="BG48" s="97"/>
      <c r="BH48" s="262">
        <f t="shared" si="10"/>
        <v>1714905</v>
      </c>
      <c r="BI48" s="262"/>
      <c r="BJ48" s="262"/>
      <c r="BK48" s="262"/>
      <c r="BL48" s="262"/>
      <c r="BM48" s="262"/>
      <c r="BN48" s="262"/>
      <c r="BO48" s="262"/>
      <c r="BP48" s="262"/>
      <c r="BQ48" s="262"/>
      <c r="BR48" s="261">
        <f t="shared" si="11"/>
        <v>87460.155</v>
      </c>
      <c r="BS48" s="261"/>
      <c r="BT48" s="261"/>
      <c r="BU48" s="261"/>
      <c r="BV48" s="261"/>
      <c r="BW48" s="261"/>
      <c r="BX48" s="261"/>
      <c r="BY48" s="261"/>
      <c r="BZ48" s="261"/>
      <c r="CA48" s="261"/>
      <c r="CB48" s="97">
        <f t="shared" si="12"/>
        <v>87460.155</v>
      </c>
      <c r="CC48" s="97"/>
      <c r="CD48" s="97"/>
      <c r="CE48" s="97"/>
      <c r="CF48" s="97"/>
      <c r="CG48" s="97"/>
      <c r="CH48" s="97"/>
      <c r="CI48" s="97"/>
      <c r="CJ48" s="97"/>
      <c r="CK48" s="97"/>
      <c r="CL48" s="99">
        <f t="shared" si="13"/>
        <v>87460.155</v>
      </c>
      <c r="CM48" s="99"/>
      <c r="CN48" s="99"/>
      <c r="CO48" s="99"/>
      <c r="CP48" s="99"/>
      <c r="CQ48" s="99"/>
      <c r="CR48" s="99"/>
      <c r="CS48" s="99"/>
      <c r="CT48" s="99"/>
      <c r="CU48" s="99"/>
    </row>
    <row r="49" spans="1:99" ht="42.75" customHeight="1">
      <c r="A49" s="260" t="s">
        <v>83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105"/>
      <c r="AJ49" s="105"/>
      <c r="AK49" s="105"/>
      <c r="AL49" s="105"/>
      <c r="AM49" s="105"/>
      <c r="AN49" s="261">
        <f t="shared" si="8"/>
        <v>0</v>
      </c>
      <c r="AO49" s="261"/>
      <c r="AP49" s="261"/>
      <c r="AQ49" s="261"/>
      <c r="AR49" s="261"/>
      <c r="AS49" s="261"/>
      <c r="AT49" s="261"/>
      <c r="AU49" s="261"/>
      <c r="AV49" s="261"/>
      <c r="AW49" s="261"/>
      <c r="AX49" s="97">
        <f t="shared" si="9"/>
        <v>0</v>
      </c>
      <c r="AY49" s="97"/>
      <c r="AZ49" s="97"/>
      <c r="BA49" s="97"/>
      <c r="BB49" s="97"/>
      <c r="BC49" s="97"/>
      <c r="BD49" s="97"/>
      <c r="BE49" s="97"/>
      <c r="BF49" s="97"/>
      <c r="BG49" s="97"/>
      <c r="BH49" s="262">
        <f t="shared" si="10"/>
        <v>0</v>
      </c>
      <c r="BI49" s="262"/>
      <c r="BJ49" s="262"/>
      <c r="BK49" s="262"/>
      <c r="BL49" s="262"/>
      <c r="BM49" s="262"/>
      <c r="BN49" s="262"/>
      <c r="BO49" s="262"/>
      <c r="BP49" s="262"/>
      <c r="BQ49" s="262"/>
      <c r="BR49" s="261">
        <f t="shared" si="11"/>
        <v>0</v>
      </c>
      <c r="BS49" s="261"/>
      <c r="BT49" s="261"/>
      <c r="BU49" s="261"/>
      <c r="BV49" s="261"/>
      <c r="BW49" s="261"/>
      <c r="BX49" s="261"/>
      <c r="BY49" s="261"/>
      <c r="BZ49" s="261"/>
      <c r="CA49" s="261"/>
      <c r="CB49" s="97">
        <f t="shared" si="12"/>
        <v>0</v>
      </c>
      <c r="CC49" s="97"/>
      <c r="CD49" s="97"/>
      <c r="CE49" s="97"/>
      <c r="CF49" s="97"/>
      <c r="CG49" s="97"/>
      <c r="CH49" s="97"/>
      <c r="CI49" s="97"/>
      <c r="CJ49" s="97"/>
      <c r="CK49" s="97"/>
      <c r="CL49" s="99">
        <f t="shared" si="13"/>
        <v>0</v>
      </c>
      <c r="CM49" s="99"/>
      <c r="CN49" s="99"/>
      <c r="CO49" s="99"/>
      <c r="CP49" s="99"/>
      <c r="CQ49" s="99"/>
      <c r="CR49" s="99"/>
      <c r="CS49" s="99"/>
      <c r="CT49" s="99"/>
      <c r="CU49" s="99"/>
    </row>
    <row r="50" spans="1:99" ht="41.25" customHeight="1">
      <c r="A50" s="260" t="s">
        <v>84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105"/>
      <c r="AJ50" s="105"/>
      <c r="AK50" s="105"/>
      <c r="AL50" s="105"/>
      <c r="AM50" s="105"/>
      <c r="AN50" s="261">
        <f t="shared" si="8"/>
        <v>6003000</v>
      </c>
      <c r="AO50" s="261"/>
      <c r="AP50" s="261"/>
      <c r="AQ50" s="261"/>
      <c r="AR50" s="261"/>
      <c r="AS50" s="261"/>
      <c r="AT50" s="261"/>
      <c r="AU50" s="261"/>
      <c r="AV50" s="261"/>
      <c r="AW50" s="261"/>
      <c r="AX50" s="97">
        <f t="shared" si="9"/>
        <v>6003000</v>
      </c>
      <c r="AY50" s="97"/>
      <c r="AZ50" s="97"/>
      <c r="BA50" s="97"/>
      <c r="BB50" s="97"/>
      <c r="BC50" s="97"/>
      <c r="BD50" s="97"/>
      <c r="BE50" s="97"/>
      <c r="BF50" s="97"/>
      <c r="BG50" s="97"/>
      <c r="BH50" s="262">
        <f t="shared" si="10"/>
        <v>6003000</v>
      </c>
      <c r="BI50" s="262"/>
      <c r="BJ50" s="262"/>
      <c r="BK50" s="262"/>
      <c r="BL50" s="262"/>
      <c r="BM50" s="262"/>
      <c r="BN50" s="262"/>
      <c r="BO50" s="262"/>
      <c r="BP50" s="262"/>
      <c r="BQ50" s="262"/>
      <c r="BR50" s="261">
        <f>AN50*5.1%</f>
        <v>306153</v>
      </c>
      <c r="BS50" s="261"/>
      <c r="BT50" s="261"/>
      <c r="BU50" s="261"/>
      <c r="BV50" s="261"/>
      <c r="BW50" s="261"/>
      <c r="BX50" s="261"/>
      <c r="BY50" s="261"/>
      <c r="BZ50" s="261"/>
      <c r="CA50" s="261"/>
      <c r="CB50" s="97">
        <f>AX50*5.1%</f>
        <v>306153</v>
      </c>
      <c r="CC50" s="97"/>
      <c r="CD50" s="97"/>
      <c r="CE50" s="97"/>
      <c r="CF50" s="97"/>
      <c r="CG50" s="97"/>
      <c r="CH50" s="97"/>
      <c r="CI50" s="97"/>
      <c r="CJ50" s="97"/>
      <c r="CK50" s="97"/>
      <c r="CL50" s="99">
        <f>BH50*5.1%</f>
        <v>306153</v>
      </c>
      <c r="CM50" s="99"/>
      <c r="CN50" s="99"/>
      <c r="CO50" s="99"/>
      <c r="CP50" s="99"/>
      <c r="CQ50" s="99"/>
      <c r="CR50" s="99"/>
      <c r="CS50" s="99"/>
      <c r="CT50" s="99"/>
      <c r="CU50" s="99"/>
    </row>
    <row r="51" spans="1:99" ht="29.25" customHeight="1">
      <c r="A51" s="260" t="s">
        <v>278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105"/>
      <c r="AJ51" s="105"/>
      <c r="AK51" s="105"/>
      <c r="AL51" s="105"/>
      <c r="AM51" s="105"/>
      <c r="AN51" s="261">
        <f t="shared" si="8"/>
        <v>0</v>
      </c>
      <c r="AO51" s="261"/>
      <c r="AP51" s="261"/>
      <c r="AQ51" s="261"/>
      <c r="AR51" s="261"/>
      <c r="AS51" s="261"/>
      <c r="AT51" s="261"/>
      <c r="AU51" s="261"/>
      <c r="AV51" s="261"/>
      <c r="AW51" s="261"/>
      <c r="AX51" s="97">
        <f t="shared" si="9"/>
        <v>0</v>
      </c>
      <c r="AY51" s="97"/>
      <c r="AZ51" s="97"/>
      <c r="BA51" s="97"/>
      <c r="BB51" s="97"/>
      <c r="BC51" s="97"/>
      <c r="BD51" s="97"/>
      <c r="BE51" s="97"/>
      <c r="BF51" s="97"/>
      <c r="BG51" s="97"/>
      <c r="BH51" s="262">
        <f t="shared" si="10"/>
        <v>0</v>
      </c>
      <c r="BI51" s="262"/>
      <c r="BJ51" s="262"/>
      <c r="BK51" s="262"/>
      <c r="BL51" s="262"/>
      <c r="BM51" s="262"/>
      <c r="BN51" s="262"/>
      <c r="BO51" s="262"/>
      <c r="BP51" s="262"/>
      <c r="BQ51" s="262"/>
      <c r="BR51" s="261">
        <f>AN51*5.1%</f>
        <v>0</v>
      </c>
      <c r="BS51" s="261"/>
      <c r="BT51" s="261"/>
      <c r="BU51" s="261"/>
      <c r="BV51" s="261"/>
      <c r="BW51" s="261"/>
      <c r="BX51" s="261"/>
      <c r="BY51" s="261"/>
      <c r="BZ51" s="261"/>
      <c r="CA51" s="261"/>
      <c r="CB51" s="97">
        <f t="shared" si="12"/>
        <v>0</v>
      </c>
      <c r="CC51" s="97"/>
      <c r="CD51" s="97"/>
      <c r="CE51" s="97"/>
      <c r="CF51" s="97"/>
      <c r="CG51" s="97"/>
      <c r="CH51" s="97"/>
      <c r="CI51" s="97"/>
      <c r="CJ51" s="97"/>
      <c r="CK51" s="97"/>
      <c r="CL51" s="99">
        <f t="shared" si="13"/>
        <v>0</v>
      </c>
      <c r="CM51" s="99"/>
      <c r="CN51" s="99"/>
      <c r="CO51" s="99"/>
      <c r="CP51" s="99"/>
      <c r="CQ51" s="99"/>
      <c r="CR51" s="99"/>
      <c r="CS51" s="99"/>
      <c r="CT51" s="99"/>
      <c r="CU51" s="99"/>
    </row>
    <row r="52" spans="1:99" ht="25.5" customHeight="1">
      <c r="A52" s="273" t="s">
        <v>85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105"/>
      <c r="AJ52" s="105"/>
      <c r="AK52" s="105"/>
      <c r="AL52" s="105"/>
      <c r="AM52" s="105"/>
      <c r="AN52" s="290">
        <f t="shared" si="8"/>
        <v>614439.33</v>
      </c>
      <c r="AO52" s="290"/>
      <c r="AP52" s="290"/>
      <c r="AQ52" s="290"/>
      <c r="AR52" s="290"/>
      <c r="AS52" s="290"/>
      <c r="AT52" s="290"/>
      <c r="AU52" s="290"/>
      <c r="AV52" s="290"/>
      <c r="AW52" s="290"/>
      <c r="AX52" s="291">
        <f t="shared" si="9"/>
        <v>0</v>
      </c>
      <c r="AY52" s="291"/>
      <c r="AZ52" s="291"/>
      <c r="BA52" s="291"/>
      <c r="BB52" s="291"/>
      <c r="BC52" s="291"/>
      <c r="BD52" s="291"/>
      <c r="BE52" s="291"/>
      <c r="BF52" s="291"/>
      <c r="BG52" s="291"/>
      <c r="BH52" s="292">
        <f t="shared" si="10"/>
        <v>0</v>
      </c>
      <c r="BI52" s="292"/>
      <c r="BJ52" s="292"/>
      <c r="BK52" s="292"/>
      <c r="BL52" s="292"/>
      <c r="BM52" s="292"/>
      <c r="BN52" s="292"/>
      <c r="BO52" s="292"/>
      <c r="BP52" s="292"/>
      <c r="BQ52" s="292"/>
      <c r="BR52" s="290">
        <f t="shared" si="11"/>
        <v>31336.405829999996</v>
      </c>
      <c r="BS52" s="290"/>
      <c r="BT52" s="290"/>
      <c r="BU52" s="290"/>
      <c r="BV52" s="290"/>
      <c r="BW52" s="290"/>
      <c r="BX52" s="290"/>
      <c r="BY52" s="290"/>
      <c r="BZ52" s="290"/>
      <c r="CA52" s="290"/>
      <c r="CB52" s="293">
        <f t="shared" si="12"/>
        <v>0</v>
      </c>
      <c r="CC52" s="293"/>
      <c r="CD52" s="293"/>
      <c r="CE52" s="293"/>
      <c r="CF52" s="293"/>
      <c r="CG52" s="293"/>
      <c r="CH52" s="293"/>
      <c r="CI52" s="293"/>
      <c r="CJ52" s="293"/>
      <c r="CK52" s="293"/>
      <c r="CL52" s="294">
        <f t="shared" si="13"/>
        <v>0</v>
      </c>
      <c r="CM52" s="294"/>
      <c r="CN52" s="294"/>
      <c r="CO52" s="294"/>
      <c r="CP52" s="294"/>
      <c r="CQ52" s="294"/>
      <c r="CR52" s="294"/>
      <c r="CS52" s="294"/>
      <c r="CT52" s="294"/>
      <c r="CU52" s="294"/>
    </row>
    <row r="53" spans="1:99" ht="15" customHeight="1">
      <c r="A53" s="288"/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39"/>
      <c r="AJ53" s="39"/>
      <c r="AK53" s="39"/>
      <c r="AL53" s="39"/>
      <c r="AM53" s="39"/>
      <c r="AN53" s="268"/>
      <c r="AO53" s="268"/>
      <c r="AP53" s="268"/>
      <c r="AQ53" s="268"/>
      <c r="AR53" s="268"/>
      <c r="AS53" s="268"/>
      <c r="AT53" s="268"/>
      <c r="AU53" s="268"/>
      <c r="AV53" s="268"/>
      <c r="AW53" s="268"/>
      <c r="AX53" s="268"/>
      <c r="AY53" s="268"/>
      <c r="AZ53" s="268"/>
      <c r="BA53" s="268"/>
      <c r="BB53" s="268"/>
      <c r="BC53" s="268"/>
      <c r="BD53" s="268"/>
      <c r="BE53" s="268"/>
      <c r="BF53" s="268"/>
      <c r="BG53" s="268"/>
      <c r="BH53" s="289"/>
      <c r="BI53" s="289"/>
      <c r="BJ53" s="289"/>
      <c r="BK53" s="289"/>
      <c r="BL53" s="289"/>
      <c r="BM53" s="289"/>
      <c r="BN53" s="289"/>
      <c r="BO53" s="289"/>
      <c r="BP53" s="289"/>
      <c r="BQ53" s="289"/>
      <c r="BR53" s="268"/>
      <c r="BS53" s="268"/>
      <c r="BT53" s="268"/>
      <c r="BU53" s="268"/>
      <c r="BV53" s="268"/>
      <c r="BW53" s="268"/>
      <c r="BX53" s="268"/>
      <c r="BY53" s="268"/>
      <c r="BZ53" s="268"/>
      <c r="CA53" s="268"/>
      <c r="CB53" s="268"/>
      <c r="CC53" s="268"/>
      <c r="CD53" s="268"/>
      <c r="CE53" s="268"/>
      <c r="CF53" s="268"/>
      <c r="CG53" s="268"/>
      <c r="CH53" s="268"/>
      <c r="CI53" s="268"/>
      <c r="CJ53" s="268"/>
      <c r="CK53" s="268"/>
      <c r="CL53" s="266"/>
      <c r="CM53" s="266"/>
      <c r="CN53" s="266"/>
      <c r="CO53" s="266"/>
      <c r="CP53" s="266"/>
      <c r="CQ53" s="266"/>
      <c r="CR53" s="266"/>
      <c r="CS53" s="266"/>
      <c r="CT53" s="266"/>
      <c r="CU53" s="266"/>
    </row>
    <row r="54" spans="1:99" ht="12.75">
      <c r="A54" s="287" t="s">
        <v>160</v>
      </c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39" t="s">
        <v>43</v>
      </c>
      <c r="AJ54" s="39"/>
      <c r="AK54" s="39"/>
      <c r="AL54" s="39"/>
      <c r="AM54" s="39"/>
      <c r="AN54" s="123" t="s">
        <v>108</v>
      </c>
      <c r="AO54" s="123"/>
      <c r="AP54" s="123"/>
      <c r="AQ54" s="123"/>
      <c r="AR54" s="123"/>
      <c r="AS54" s="123"/>
      <c r="AT54" s="123"/>
      <c r="AU54" s="123"/>
      <c r="AV54" s="123"/>
      <c r="AW54" s="123"/>
      <c r="AX54" s="123" t="s">
        <v>108</v>
      </c>
      <c r="AY54" s="123"/>
      <c r="AZ54" s="123"/>
      <c r="BA54" s="123"/>
      <c r="BB54" s="123"/>
      <c r="BC54" s="123"/>
      <c r="BD54" s="123"/>
      <c r="BE54" s="123"/>
      <c r="BF54" s="123"/>
      <c r="BG54" s="123"/>
      <c r="BH54" s="58" t="s">
        <v>108</v>
      </c>
      <c r="BI54" s="58"/>
      <c r="BJ54" s="58"/>
      <c r="BK54" s="58"/>
      <c r="BL54" s="58"/>
      <c r="BM54" s="58"/>
      <c r="BN54" s="58"/>
      <c r="BO54" s="58"/>
      <c r="BP54" s="58"/>
      <c r="BQ54" s="58"/>
      <c r="BR54" s="95">
        <f>BR57</f>
        <v>213837.08376000004</v>
      </c>
      <c r="BS54" s="95"/>
      <c r="BT54" s="95"/>
      <c r="BU54" s="95"/>
      <c r="BV54" s="95"/>
      <c r="BW54" s="95"/>
      <c r="BX54" s="95"/>
      <c r="BY54" s="95"/>
      <c r="BZ54" s="95"/>
      <c r="CA54" s="95"/>
      <c r="CB54" s="95">
        <f>CB57</f>
        <v>212608.20510000002</v>
      </c>
      <c r="CC54" s="95"/>
      <c r="CD54" s="95"/>
      <c r="CE54" s="95"/>
      <c r="CF54" s="95"/>
      <c r="CG54" s="95"/>
      <c r="CH54" s="95"/>
      <c r="CI54" s="95"/>
      <c r="CJ54" s="95"/>
      <c r="CK54" s="95"/>
      <c r="CL54" s="87">
        <f>CL57</f>
        <v>212608.20510000002</v>
      </c>
      <c r="CM54" s="87"/>
      <c r="CN54" s="87"/>
      <c r="CO54" s="87"/>
      <c r="CP54" s="87"/>
      <c r="CQ54" s="87"/>
      <c r="CR54" s="87"/>
      <c r="CS54" s="87"/>
      <c r="CT54" s="87"/>
      <c r="CU54" s="87"/>
    </row>
    <row r="55" spans="1:99" ht="12.75">
      <c r="A55" s="272" t="s">
        <v>170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39"/>
      <c r="AJ55" s="39"/>
      <c r="AK55" s="39"/>
      <c r="AL55" s="39"/>
      <c r="AM55" s="39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87"/>
      <c r="CM55" s="87"/>
      <c r="CN55" s="87"/>
      <c r="CO55" s="87"/>
      <c r="CP55" s="87"/>
      <c r="CQ55" s="87"/>
      <c r="CR55" s="87"/>
      <c r="CS55" s="87"/>
      <c r="CT55" s="87"/>
      <c r="CU55" s="87"/>
    </row>
    <row r="56" spans="1:99" ht="12.75">
      <c r="A56" s="163" t="s">
        <v>171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39"/>
      <c r="AJ56" s="39"/>
      <c r="AK56" s="39"/>
      <c r="AL56" s="39"/>
      <c r="AM56" s="39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87"/>
      <c r="CM56" s="87"/>
      <c r="CN56" s="87"/>
      <c r="CO56" s="87"/>
      <c r="CP56" s="87"/>
      <c r="CQ56" s="87"/>
      <c r="CR56" s="87"/>
      <c r="CS56" s="87"/>
      <c r="CT56" s="87"/>
      <c r="CU56" s="87"/>
    </row>
    <row r="57" spans="1:99" ht="12.75">
      <c r="A57" s="271" t="s">
        <v>152</v>
      </c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85" t="s">
        <v>172</v>
      </c>
      <c r="AJ57" s="285"/>
      <c r="AK57" s="285"/>
      <c r="AL57" s="285"/>
      <c r="AM57" s="285"/>
      <c r="AN57" s="281">
        <f>AN11</f>
        <v>106918541.88000001</v>
      </c>
      <c r="AO57" s="281"/>
      <c r="AP57" s="281"/>
      <c r="AQ57" s="281"/>
      <c r="AR57" s="281"/>
      <c r="AS57" s="281"/>
      <c r="AT57" s="281"/>
      <c r="AU57" s="281"/>
      <c r="AV57" s="281"/>
      <c r="AW57" s="281"/>
      <c r="AX57" s="282">
        <f>AX11</f>
        <v>106304102.55000001</v>
      </c>
      <c r="AY57" s="282"/>
      <c r="AZ57" s="282"/>
      <c r="BA57" s="282"/>
      <c r="BB57" s="282"/>
      <c r="BC57" s="282"/>
      <c r="BD57" s="282"/>
      <c r="BE57" s="282"/>
      <c r="BF57" s="282"/>
      <c r="BG57" s="282"/>
      <c r="BH57" s="280">
        <f>BH11</f>
        <v>106304102.55000001</v>
      </c>
      <c r="BI57" s="280"/>
      <c r="BJ57" s="280"/>
      <c r="BK57" s="280"/>
      <c r="BL57" s="280"/>
      <c r="BM57" s="280"/>
      <c r="BN57" s="280"/>
      <c r="BO57" s="280"/>
      <c r="BP57" s="280"/>
      <c r="BQ57" s="280"/>
      <c r="BR57" s="281">
        <f>AN57*0.2%</f>
        <v>213837.08376000004</v>
      </c>
      <c r="BS57" s="281"/>
      <c r="BT57" s="281"/>
      <c r="BU57" s="281"/>
      <c r="BV57" s="281"/>
      <c r="BW57" s="281"/>
      <c r="BX57" s="281"/>
      <c r="BY57" s="281"/>
      <c r="BZ57" s="281"/>
      <c r="CA57" s="281"/>
      <c r="CB57" s="282">
        <f>AX57*0.2%</f>
        <v>212608.20510000002</v>
      </c>
      <c r="CC57" s="282"/>
      <c r="CD57" s="282"/>
      <c r="CE57" s="282"/>
      <c r="CF57" s="282"/>
      <c r="CG57" s="282"/>
      <c r="CH57" s="282"/>
      <c r="CI57" s="282"/>
      <c r="CJ57" s="282"/>
      <c r="CK57" s="282"/>
      <c r="CL57" s="283">
        <f>BH57*0.2%</f>
        <v>212608.20510000002</v>
      </c>
      <c r="CM57" s="283"/>
      <c r="CN57" s="283"/>
      <c r="CO57" s="283"/>
      <c r="CP57" s="283"/>
      <c r="CQ57" s="283"/>
      <c r="CR57" s="283"/>
      <c r="CS57" s="283"/>
      <c r="CT57" s="283"/>
      <c r="CU57" s="283"/>
    </row>
    <row r="58" spans="1:99" ht="12.75">
      <c r="A58" s="284" t="s">
        <v>173</v>
      </c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5"/>
      <c r="AJ58" s="285"/>
      <c r="AK58" s="285"/>
      <c r="AL58" s="285"/>
      <c r="AM58" s="285"/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2"/>
      <c r="AY58" s="282"/>
      <c r="AZ58" s="282"/>
      <c r="BA58" s="282"/>
      <c r="BB58" s="282"/>
      <c r="BC58" s="282"/>
      <c r="BD58" s="282"/>
      <c r="BE58" s="282"/>
      <c r="BF58" s="282"/>
      <c r="BG58" s="282"/>
      <c r="BH58" s="280"/>
      <c r="BI58" s="280"/>
      <c r="BJ58" s="280"/>
      <c r="BK58" s="280"/>
      <c r="BL58" s="280"/>
      <c r="BM58" s="280"/>
      <c r="BN58" s="280"/>
      <c r="BO58" s="280"/>
      <c r="BP58" s="280"/>
      <c r="BQ58" s="280"/>
      <c r="BR58" s="281"/>
      <c r="BS58" s="281"/>
      <c r="BT58" s="281"/>
      <c r="BU58" s="281"/>
      <c r="BV58" s="281"/>
      <c r="BW58" s="281"/>
      <c r="BX58" s="281"/>
      <c r="BY58" s="281"/>
      <c r="BZ58" s="281"/>
      <c r="CA58" s="281"/>
      <c r="CB58" s="282"/>
      <c r="CC58" s="282"/>
      <c r="CD58" s="282"/>
      <c r="CE58" s="282"/>
      <c r="CF58" s="282"/>
      <c r="CG58" s="282"/>
      <c r="CH58" s="282"/>
      <c r="CI58" s="282"/>
      <c r="CJ58" s="282"/>
      <c r="CK58" s="282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</row>
    <row r="59" spans="1:99" ht="12.75">
      <c r="A59" s="284" t="s">
        <v>174</v>
      </c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5"/>
      <c r="AJ59" s="285"/>
      <c r="AK59" s="285"/>
      <c r="AL59" s="285"/>
      <c r="AM59" s="285"/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2"/>
      <c r="AY59" s="282"/>
      <c r="AZ59" s="282"/>
      <c r="BA59" s="282"/>
      <c r="BB59" s="282"/>
      <c r="BC59" s="282"/>
      <c r="BD59" s="282"/>
      <c r="BE59" s="282"/>
      <c r="BF59" s="282"/>
      <c r="BG59" s="282"/>
      <c r="BH59" s="280"/>
      <c r="BI59" s="280"/>
      <c r="BJ59" s="280"/>
      <c r="BK59" s="280"/>
      <c r="BL59" s="280"/>
      <c r="BM59" s="280"/>
      <c r="BN59" s="280"/>
      <c r="BO59" s="280"/>
      <c r="BP59" s="280"/>
      <c r="BQ59" s="280"/>
      <c r="BR59" s="281"/>
      <c r="BS59" s="281"/>
      <c r="BT59" s="281"/>
      <c r="BU59" s="281"/>
      <c r="BV59" s="281"/>
      <c r="BW59" s="281"/>
      <c r="BX59" s="281"/>
      <c r="BY59" s="281"/>
      <c r="BZ59" s="281"/>
      <c r="CA59" s="281"/>
      <c r="CB59" s="282"/>
      <c r="CC59" s="282"/>
      <c r="CD59" s="282"/>
      <c r="CE59" s="282"/>
      <c r="CF59" s="282"/>
      <c r="CG59" s="282"/>
      <c r="CH59" s="282"/>
      <c r="CI59" s="282"/>
      <c r="CJ59" s="282"/>
      <c r="CK59" s="282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</row>
    <row r="60" spans="1:99" ht="12.75">
      <c r="A60" s="267" t="s">
        <v>175</v>
      </c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85"/>
      <c r="AJ60" s="285"/>
      <c r="AK60" s="285"/>
      <c r="AL60" s="285"/>
      <c r="AM60" s="285"/>
      <c r="AN60" s="281"/>
      <c r="AO60" s="281"/>
      <c r="AP60" s="281"/>
      <c r="AQ60" s="281"/>
      <c r="AR60" s="281"/>
      <c r="AS60" s="281"/>
      <c r="AT60" s="281"/>
      <c r="AU60" s="281"/>
      <c r="AV60" s="281"/>
      <c r="AW60" s="281"/>
      <c r="AX60" s="282"/>
      <c r="AY60" s="282"/>
      <c r="AZ60" s="282"/>
      <c r="BA60" s="282"/>
      <c r="BB60" s="282"/>
      <c r="BC60" s="282"/>
      <c r="BD60" s="282"/>
      <c r="BE60" s="282"/>
      <c r="BF60" s="282"/>
      <c r="BG60" s="282"/>
      <c r="BH60" s="280"/>
      <c r="BI60" s="280"/>
      <c r="BJ60" s="280"/>
      <c r="BK60" s="280"/>
      <c r="BL60" s="280"/>
      <c r="BM60" s="280"/>
      <c r="BN60" s="280"/>
      <c r="BO60" s="280"/>
      <c r="BP60" s="280"/>
      <c r="BQ60" s="280"/>
      <c r="BR60" s="281"/>
      <c r="BS60" s="281"/>
      <c r="BT60" s="281"/>
      <c r="BU60" s="281"/>
      <c r="BV60" s="281"/>
      <c r="BW60" s="281"/>
      <c r="BX60" s="281"/>
      <c r="BY60" s="281"/>
      <c r="BZ60" s="281"/>
      <c r="CA60" s="281"/>
      <c r="CB60" s="282"/>
      <c r="CC60" s="282"/>
      <c r="CD60" s="282"/>
      <c r="CE60" s="282"/>
      <c r="CF60" s="282"/>
      <c r="CG60" s="282"/>
      <c r="CH60" s="282"/>
      <c r="CI60" s="282"/>
      <c r="CJ60" s="282"/>
      <c r="CK60" s="282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</row>
    <row r="61" spans="1:99" ht="39" customHeight="1">
      <c r="A61" s="286" t="s">
        <v>80</v>
      </c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5"/>
      <c r="AJ61" s="285"/>
      <c r="AK61" s="285"/>
      <c r="AL61" s="285"/>
      <c r="AM61" s="285"/>
      <c r="AN61" s="261">
        <f aca="true" t="shared" si="14" ref="AN61:AN67">AN15</f>
        <v>3957877.3999999994</v>
      </c>
      <c r="AO61" s="261"/>
      <c r="AP61" s="261"/>
      <c r="AQ61" s="261"/>
      <c r="AR61" s="261"/>
      <c r="AS61" s="261"/>
      <c r="AT61" s="261"/>
      <c r="AU61" s="261"/>
      <c r="AV61" s="261"/>
      <c r="AW61" s="261"/>
      <c r="AX61" s="97">
        <f aca="true" t="shared" si="15" ref="AX61:AX67">AX15</f>
        <v>3957877.3999999994</v>
      </c>
      <c r="AY61" s="97"/>
      <c r="AZ61" s="97"/>
      <c r="BA61" s="97"/>
      <c r="BB61" s="97"/>
      <c r="BC61" s="97"/>
      <c r="BD61" s="97"/>
      <c r="BE61" s="97"/>
      <c r="BF61" s="97"/>
      <c r="BG61" s="97"/>
      <c r="BH61" s="262">
        <f aca="true" t="shared" si="16" ref="BH61:BH67">BH15</f>
        <v>3957877.3999999994</v>
      </c>
      <c r="BI61" s="262"/>
      <c r="BJ61" s="262"/>
      <c r="BK61" s="262"/>
      <c r="BL61" s="262"/>
      <c r="BM61" s="262"/>
      <c r="BN61" s="262"/>
      <c r="BO61" s="262"/>
      <c r="BP61" s="262"/>
      <c r="BQ61" s="262"/>
      <c r="BR61" s="261">
        <f aca="true" t="shared" si="17" ref="BR61:BR67">AN61*0.2%</f>
        <v>7915.754799999999</v>
      </c>
      <c r="BS61" s="261"/>
      <c r="BT61" s="261"/>
      <c r="BU61" s="261"/>
      <c r="BV61" s="261"/>
      <c r="BW61" s="261"/>
      <c r="BX61" s="261"/>
      <c r="BY61" s="261"/>
      <c r="BZ61" s="261"/>
      <c r="CA61" s="261"/>
      <c r="CB61" s="97">
        <f aca="true" t="shared" si="18" ref="CB61:CB67">AX61*0.2%</f>
        <v>7915.754799999999</v>
      </c>
      <c r="CC61" s="97"/>
      <c r="CD61" s="97"/>
      <c r="CE61" s="97"/>
      <c r="CF61" s="97"/>
      <c r="CG61" s="97"/>
      <c r="CH61" s="97"/>
      <c r="CI61" s="97"/>
      <c r="CJ61" s="97"/>
      <c r="CK61" s="97"/>
      <c r="CL61" s="99">
        <f aca="true" t="shared" si="19" ref="CL61:CL67">BH61*0.2%</f>
        <v>7915.754799999999</v>
      </c>
      <c r="CM61" s="99"/>
      <c r="CN61" s="99"/>
      <c r="CO61" s="99"/>
      <c r="CP61" s="99"/>
      <c r="CQ61" s="99"/>
      <c r="CR61" s="99"/>
      <c r="CS61" s="99"/>
      <c r="CT61" s="99"/>
      <c r="CU61" s="99"/>
    </row>
    <row r="62" spans="1:99" ht="35.25" customHeight="1">
      <c r="A62" s="260" t="s">
        <v>81</v>
      </c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85"/>
      <c r="AJ62" s="285"/>
      <c r="AK62" s="285"/>
      <c r="AL62" s="285"/>
      <c r="AM62" s="285"/>
      <c r="AN62" s="261">
        <f t="shared" si="14"/>
        <v>94628320.15</v>
      </c>
      <c r="AO62" s="261"/>
      <c r="AP62" s="261"/>
      <c r="AQ62" s="261"/>
      <c r="AR62" s="261"/>
      <c r="AS62" s="261"/>
      <c r="AT62" s="261"/>
      <c r="AU62" s="261"/>
      <c r="AV62" s="261"/>
      <c r="AW62" s="261"/>
      <c r="AX62" s="97">
        <f t="shared" si="15"/>
        <v>94628320.15</v>
      </c>
      <c r="AY62" s="97"/>
      <c r="AZ62" s="97"/>
      <c r="BA62" s="97"/>
      <c r="BB62" s="97"/>
      <c r="BC62" s="97"/>
      <c r="BD62" s="97"/>
      <c r="BE62" s="97"/>
      <c r="BF62" s="97"/>
      <c r="BG62" s="97"/>
      <c r="BH62" s="262">
        <f t="shared" si="16"/>
        <v>94628320.15</v>
      </c>
      <c r="BI62" s="262"/>
      <c r="BJ62" s="262"/>
      <c r="BK62" s="262"/>
      <c r="BL62" s="262"/>
      <c r="BM62" s="262"/>
      <c r="BN62" s="262"/>
      <c r="BO62" s="262"/>
      <c r="BP62" s="262"/>
      <c r="BQ62" s="262"/>
      <c r="BR62" s="261">
        <f t="shared" si="17"/>
        <v>189256.64030000003</v>
      </c>
      <c r="BS62" s="261"/>
      <c r="BT62" s="261"/>
      <c r="BU62" s="261"/>
      <c r="BV62" s="261"/>
      <c r="BW62" s="261"/>
      <c r="BX62" s="261"/>
      <c r="BY62" s="261"/>
      <c r="BZ62" s="261"/>
      <c r="CA62" s="261"/>
      <c r="CB62" s="97">
        <f t="shared" si="18"/>
        <v>189256.64030000003</v>
      </c>
      <c r="CC62" s="97"/>
      <c r="CD62" s="97"/>
      <c r="CE62" s="97"/>
      <c r="CF62" s="97"/>
      <c r="CG62" s="97"/>
      <c r="CH62" s="97"/>
      <c r="CI62" s="97"/>
      <c r="CJ62" s="97"/>
      <c r="CK62" s="97"/>
      <c r="CL62" s="99">
        <f t="shared" si="19"/>
        <v>189256.64030000003</v>
      </c>
      <c r="CM62" s="99"/>
      <c r="CN62" s="99"/>
      <c r="CO62" s="99"/>
      <c r="CP62" s="99"/>
      <c r="CQ62" s="99"/>
      <c r="CR62" s="99"/>
      <c r="CS62" s="99"/>
      <c r="CT62" s="99"/>
      <c r="CU62" s="99"/>
    </row>
    <row r="63" spans="1:99" ht="45.75" customHeight="1">
      <c r="A63" s="260" t="s">
        <v>82</v>
      </c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85"/>
      <c r="AJ63" s="285"/>
      <c r="AK63" s="285"/>
      <c r="AL63" s="285"/>
      <c r="AM63" s="285"/>
      <c r="AN63" s="261">
        <f t="shared" si="14"/>
        <v>1714905</v>
      </c>
      <c r="AO63" s="261"/>
      <c r="AP63" s="261"/>
      <c r="AQ63" s="261"/>
      <c r="AR63" s="261"/>
      <c r="AS63" s="261"/>
      <c r="AT63" s="261"/>
      <c r="AU63" s="261"/>
      <c r="AV63" s="261"/>
      <c r="AW63" s="261"/>
      <c r="AX63" s="97">
        <f t="shared" si="15"/>
        <v>1714905</v>
      </c>
      <c r="AY63" s="97"/>
      <c r="AZ63" s="97"/>
      <c r="BA63" s="97"/>
      <c r="BB63" s="97"/>
      <c r="BC63" s="97"/>
      <c r="BD63" s="97"/>
      <c r="BE63" s="97"/>
      <c r="BF63" s="97"/>
      <c r="BG63" s="97"/>
      <c r="BH63" s="262">
        <f t="shared" si="16"/>
        <v>1714905</v>
      </c>
      <c r="BI63" s="262"/>
      <c r="BJ63" s="262"/>
      <c r="BK63" s="262"/>
      <c r="BL63" s="262"/>
      <c r="BM63" s="262"/>
      <c r="BN63" s="262"/>
      <c r="BO63" s="262"/>
      <c r="BP63" s="262"/>
      <c r="BQ63" s="262"/>
      <c r="BR63" s="261">
        <f t="shared" si="17"/>
        <v>3429.81</v>
      </c>
      <c r="BS63" s="261"/>
      <c r="BT63" s="261"/>
      <c r="BU63" s="261"/>
      <c r="BV63" s="261"/>
      <c r="BW63" s="261"/>
      <c r="BX63" s="261"/>
      <c r="BY63" s="261"/>
      <c r="BZ63" s="261"/>
      <c r="CA63" s="261"/>
      <c r="CB63" s="97">
        <f t="shared" si="18"/>
        <v>3429.81</v>
      </c>
      <c r="CC63" s="97"/>
      <c r="CD63" s="97"/>
      <c r="CE63" s="97"/>
      <c r="CF63" s="97"/>
      <c r="CG63" s="97"/>
      <c r="CH63" s="97"/>
      <c r="CI63" s="97"/>
      <c r="CJ63" s="97"/>
      <c r="CK63" s="97"/>
      <c r="CL63" s="99">
        <f t="shared" si="19"/>
        <v>3429.81</v>
      </c>
      <c r="CM63" s="99"/>
      <c r="CN63" s="99"/>
      <c r="CO63" s="99"/>
      <c r="CP63" s="99"/>
      <c r="CQ63" s="99"/>
      <c r="CR63" s="99"/>
      <c r="CS63" s="99"/>
      <c r="CT63" s="99"/>
      <c r="CU63" s="99"/>
    </row>
    <row r="64" spans="1:99" ht="42.75" customHeight="1" thickBot="1">
      <c r="A64" s="260" t="s">
        <v>83</v>
      </c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85"/>
      <c r="AJ64" s="285"/>
      <c r="AK64" s="285"/>
      <c r="AL64" s="285"/>
      <c r="AM64" s="285"/>
      <c r="AN64" s="261">
        <f t="shared" si="14"/>
        <v>0</v>
      </c>
      <c r="AO64" s="261"/>
      <c r="AP64" s="261"/>
      <c r="AQ64" s="261"/>
      <c r="AR64" s="261"/>
      <c r="AS64" s="261"/>
      <c r="AT64" s="261"/>
      <c r="AU64" s="261"/>
      <c r="AV64" s="261"/>
      <c r="AW64" s="261"/>
      <c r="AX64" s="97">
        <f t="shared" si="15"/>
        <v>0</v>
      </c>
      <c r="AY64" s="97"/>
      <c r="AZ64" s="97"/>
      <c r="BA64" s="97"/>
      <c r="BB64" s="97"/>
      <c r="BC64" s="97"/>
      <c r="BD64" s="97"/>
      <c r="BE64" s="97"/>
      <c r="BF64" s="97"/>
      <c r="BG64" s="97"/>
      <c r="BH64" s="262">
        <f t="shared" si="16"/>
        <v>0</v>
      </c>
      <c r="BI64" s="262"/>
      <c r="BJ64" s="262"/>
      <c r="BK64" s="262"/>
      <c r="BL64" s="262"/>
      <c r="BM64" s="262"/>
      <c r="BN64" s="262"/>
      <c r="BO64" s="262"/>
      <c r="BP64" s="262"/>
      <c r="BQ64" s="262"/>
      <c r="BR64" s="261">
        <f t="shared" si="17"/>
        <v>0</v>
      </c>
      <c r="BS64" s="261"/>
      <c r="BT64" s="261"/>
      <c r="BU64" s="261"/>
      <c r="BV64" s="261"/>
      <c r="BW64" s="261"/>
      <c r="BX64" s="261"/>
      <c r="BY64" s="261"/>
      <c r="BZ64" s="261"/>
      <c r="CA64" s="261"/>
      <c r="CB64" s="97">
        <f t="shared" si="18"/>
        <v>0</v>
      </c>
      <c r="CC64" s="97"/>
      <c r="CD64" s="97"/>
      <c r="CE64" s="97"/>
      <c r="CF64" s="97"/>
      <c r="CG64" s="97"/>
      <c r="CH64" s="97"/>
      <c r="CI64" s="97"/>
      <c r="CJ64" s="97"/>
      <c r="CK64" s="97"/>
      <c r="CL64" s="99">
        <f t="shared" si="19"/>
        <v>0</v>
      </c>
      <c r="CM64" s="99"/>
      <c r="CN64" s="99"/>
      <c r="CO64" s="99"/>
      <c r="CP64" s="99"/>
      <c r="CQ64" s="99"/>
      <c r="CR64" s="99"/>
      <c r="CS64" s="99"/>
      <c r="CT64" s="99"/>
      <c r="CU64" s="99"/>
    </row>
    <row r="65" spans="1:99" ht="41.25" customHeight="1" thickBot="1">
      <c r="A65" s="260" t="s">
        <v>84</v>
      </c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85"/>
      <c r="AJ65" s="285"/>
      <c r="AK65" s="285"/>
      <c r="AL65" s="285"/>
      <c r="AM65" s="285"/>
      <c r="AN65" s="261">
        <f t="shared" si="14"/>
        <v>6003000</v>
      </c>
      <c r="AO65" s="261"/>
      <c r="AP65" s="261"/>
      <c r="AQ65" s="261"/>
      <c r="AR65" s="261"/>
      <c r="AS65" s="261"/>
      <c r="AT65" s="261"/>
      <c r="AU65" s="261"/>
      <c r="AV65" s="261"/>
      <c r="AW65" s="261"/>
      <c r="AX65" s="97">
        <f t="shared" si="15"/>
        <v>6003000</v>
      </c>
      <c r="AY65" s="97"/>
      <c r="AZ65" s="97"/>
      <c r="BA65" s="97"/>
      <c r="BB65" s="97"/>
      <c r="BC65" s="97"/>
      <c r="BD65" s="97"/>
      <c r="BE65" s="97"/>
      <c r="BF65" s="97"/>
      <c r="BG65" s="97"/>
      <c r="BH65" s="262">
        <f t="shared" si="16"/>
        <v>6003000</v>
      </c>
      <c r="BI65" s="262"/>
      <c r="BJ65" s="262"/>
      <c r="BK65" s="262"/>
      <c r="BL65" s="262"/>
      <c r="BM65" s="262"/>
      <c r="BN65" s="262"/>
      <c r="BO65" s="262"/>
      <c r="BP65" s="262"/>
      <c r="BQ65" s="262"/>
      <c r="BR65" s="261">
        <f>AN65*0.2%</f>
        <v>12006</v>
      </c>
      <c r="BS65" s="261"/>
      <c r="BT65" s="261"/>
      <c r="BU65" s="261"/>
      <c r="BV65" s="261"/>
      <c r="BW65" s="261"/>
      <c r="BX65" s="261"/>
      <c r="BY65" s="261"/>
      <c r="BZ65" s="261"/>
      <c r="CA65" s="261"/>
      <c r="CB65" s="97">
        <f>AX65*0.2%</f>
        <v>12006</v>
      </c>
      <c r="CC65" s="97"/>
      <c r="CD65" s="97"/>
      <c r="CE65" s="97"/>
      <c r="CF65" s="97"/>
      <c r="CG65" s="97"/>
      <c r="CH65" s="97"/>
      <c r="CI65" s="97"/>
      <c r="CJ65" s="97"/>
      <c r="CK65" s="97"/>
      <c r="CL65" s="99">
        <f>BH65*0.2%</f>
        <v>12006</v>
      </c>
      <c r="CM65" s="99"/>
      <c r="CN65" s="99"/>
      <c r="CO65" s="99"/>
      <c r="CP65" s="99"/>
      <c r="CQ65" s="99"/>
      <c r="CR65" s="99"/>
      <c r="CS65" s="99"/>
      <c r="CT65" s="99"/>
      <c r="CU65" s="99"/>
    </row>
    <row r="66" spans="1:99" ht="29.25" customHeight="1" thickBot="1">
      <c r="A66" s="260" t="s">
        <v>278</v>
      </c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85"/>
      <c r="AJ66" s="285"/>
      <c r="AK66" s="285"/>
      <c r="AL66" s="285"/>
      <c r="AM66" s="285"/>
      <c r="AN66" s="261">
        <f t="shared" si="14"/>
        <v>0</v>
      </c>
      <c r="AO66" s="261"/>
      <c r="AP66" s="261"/>
      <c r="AQ66" s="261"/>
      <c r="AR66" s="261"/>
      <c r="AS66" s="261"/>
      <c r="AT66" s="261"/>
      <c r="AU66" s="261"/>
      <c r="AV66" s="261"/>
      <c r="AW66" s="261"/>
      <c r="AX66" s="97">
        <f t="shared" si="15"/>
        <v>0</v>
      </c>
      <c r="AY66" s="97"/>
      <c r="AZ66" s="97"/>
      <c r="BA66" s="97"/>
      <c r="BB66" s="97"/>
      <c r="BC66" s="97"/>
      <c r="BD66" s="97"/>
      <c r="BE66" s="97"/>
      <c r="BF66" s="97"/>
      <c r="BG66" s="97"/>
      <c r="BH66" s="262">
        <f t="shared" si="16"/>
        <v>0</v>
      </c>
      <c r="BI66" s="262"/>
      <c r="BJ66" s="262"/>
      <c r="BK66" s="262"/>
      <c r="BL66" s="262"/>
      <c r="BM66" s="262"/>
      <c r="BN66" s="262"/>
      <c r="BO66" s="262"/>
      <c r="BP66" s="262"/>
      <c r="BQ66" s="262"/>
      <c r="BR66" s="261">
        <f>AN66*0.2%</f>
        <v>0</v>
      </c>
      <c r="BS66" s="261"/>
      <c r="BT66" s="261"/>
      <c r="BU66" s="261"/>
      <c r="BV66" s="261"/>
      <c r="BW66" s="261"/>
      <c r="BX66" s="261"/>
      <c r="BY66" s="261"/>
      <c r="BZ66" s="261"/>
      <c r="CA66" s="261"/>
      <c r="CB66" s="97">
        <f t="shared" si="18"/>
        <v>0</v>
      </c>
      <c r="CC66" s="97"/>
      <c r="CD66" s="97"/>
      <c r="CE66" s="97"/>
      <c r="CF66" s="97"/>
      <c r="CG66" s="97"/>
      <c r="CH66" s="97"/>
      <c r="CI66" s="97"/>
      <c r="CJ66" s="97"/>
      <c r="CK66" s="97"/>
      <c r="CL66" s="99">
        <f t="shared" si="19"/>
        <v>0</v>
      </c>
      <c r="CM66" s="99"/>
      <c r="CN66" s="99"/>
      <c r="CO66" s="99"/>
      <c r="CP66" s="99"/>
      <c r="CQ66" s="99"/>
      <c r="CR66" s="99"/>
      <c r="CS66" s="99"/>
      <c r="CT66" s="99"/>
      <c r="CU66" s="99"/>
    </row>
    <row r="67" spans="1:99" ht="25.5" customHeight="1">
      <c r="A67" s="273" t="s">
        <v>85</v>
      </c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3"/>
      <c r="AI67" s="285"/>
      <c r="AJ67" s="285"/>
      <c r="AK67" s="285"/>
      <c r="AL67" s="285"/>
      <c r="AM67" s="285"/>
      <c r="AN67" s="274">
        <f t="shared" si="14"/>
        <v>614439.33</v>
      </c>
      <c r="AO67" s="274"/>
      <c r="AP67" s="274"/>
      <c r="AQ67" s="274"/>
      <c r="AR67" s="274"/>
      <c r="AS67" s="274"/>
      <c r="AT67" s="274"/>
      <c r="AU67" s="274"/>
      <c r="AV67" s="274"/>
      <c r="AW67" s="274"/>
      <c r="AX67" s="275">
        <f t="shared" si="15"/>
        <v>0</v>
      </c>
      <c r="AY67" s="275"/>
      <c r="AZ67" s="275"/>
      <c r="BA67" s="275"/>
      <c r="BB67" s="275"/>
      <c r="BC67" s="275"/>
      <c r="BD67" s="275"/>
      <c r="BE67" s="275"/>
      <c r="BF67" s="275"/>
      <c r="BG67" s="275"/>
      <c r="BH67" s="276">
        <f t="shared" si="16"/>
        <v>0</v>
      </c>
      <c r="BI67" s="276"/>
      <c r="BJ67" s="276"/>
      <c r="BK67" s="276"/>
      <c r="BL67" s="276"/>
      <c r="BM67" s="276"/>
      <c r="BN67" s="276"/>
      <c r="BO67" s="276"/>
      <c r="BP67" s="276"/>
      <c r="BQ67" s="276"/>
      <c r="BR67" s="277">
        <f t="shared" si="17"/>
        <v>1228.8786599999999</v>
      </c>
      <c r="BS67" s="277"/>
      <c r="BT67" s="277"/>
      <c r="BU67" s="277"/>
      <c r="BV67" s="277"/>
      <c r="BW67" s="277"/>
      <c r="BX67" s="277"/>
      <c r="BY67" s="277"/>
      <c r="BZ67" s="277"/>
      <c r="CA67" s="277"/>
      <c r="CB67" s="278">
        <f t="shared" si="18"/>
        <v>0</v>
      </c>
      <c r="CC67" s="278"/>
      <c r="CD67" s="278"/>
      <c r="CE67" s="278"/>
      <c r="CF67" s="278"/>
      <c r="CG67" s="278"/>
      <c r="CH67" s="278"/>
      <c r="CI67" s="278"/>
      <c r="CJ67" s="278"/>
      <c r="CK67" s="278"/>
      <c r="CL67" s="279">
        <f t="shared" si="19"/>
        <v>0</v>
      </c>
      <c r="CM67" s="279"/>
      <c r="CN67" s="279"/>
      <c r="CO67" s="279"/>
      <c r="CP67" s="279"/>
      <c r="CQ67" s="279"/>
      <c r="CR67" s="279"/>
      <c r="CS67" s="279"/>
      <c r="CT67" s="279"/>
      <c r="CU67" s="279"/>
    </row>
    <row r="68" spans="1:99" ht="9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7"/>
      <c r="AJ68" s="28"/>
      <c r="AK68" s="28"/>
      <c r="AL68" s="28"/>
      <c r="AM68" s="29"/>
      <c r="AN68" s="30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0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2"/>
    </row>
    <row r="69" spans="1:99" ht="12.75">
      <c r="A69" s="272" t="s">
        <v>176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132" t="s">
        <v>45</v>
      </c>
      <c r="AJ69" s="132"/>
      <c r="AK69" s="132"/>
      <c r="AL69" s="132"/>
      <c r="AM69" s="132"/>
      <c r="AN69" s="57" t="s">
        <v>108</v>
      </c>
      <c r="AO69" s="57"/>
      <c r="AP69" s="57"/>
      <c r="AQ69" s="57"/>
      <c r="AR69" s="57"/>
      <c r="AS69" s="57"/>
      <c r="AT69" s="57"/>
      <c r="AU69" s="57"/>
      <c r="AV69" s="57"/>
      <c r="AW69" s="57"/>
      <c r="AX69" s="57" t="s">
        <v>108</v>
      </c>
      <c r="AY69" s="57"/>
      <c r="AZ69" s="57"/>
      <c r="BA69" s="57"/>
      <c r="BB69" s="57"/>
      <c r="BC69" s="57"/>
      <c r="BD69" s="57"/>
      <c r="BE69" s="57"/>
      <c r="BF69" s="57"/>
      <c r="BG69" s="57"/>
      <c r="BH69" s="59" t="s">
        <v>108</v>
      </c>
      <c r="BI69" s="59"/>
      <c r="BJ69" s="59"/>
      <c r="BK69" s="59"/>
      <c r="BL69" s="59"/>
      <c r="BM69" s="59"/>
      <c r="BN69" s="59"/>
      <c r="BO69" s="59"/>
      <c r="BP69" s="59"/>
      <c r="BQ69" s="59"/>
      <c r="BR69" s="269"/>
      <c r="BS69" s="269"/>
      <c r="BT69" s="269"/>
      <c r="BU69" s="269"/>
      <c r="BV69" s="269"/>
      <c r="BW69" s="269"/>
      <c r="BX69" s="269"/>
      <c r="BY69" s="269"/>
      <c r="BZ69" s="269"/>
      <c r="CA69" s="269"/>
      <c r="CB69" s="269"/>
      <c r="CC69" s="269"/>
      <c r="CD69" s="269"/>
      <c r="CE69" s="269"/>
      <c r="CF69" s="269"/>
      <c r="CG69" s="269"/>
      <c r="CH69" s="269"/>
      <c r="CI69" s="269"/>
      <c r="CJ69" s="269"/>
      <c r="CK69" s="269"/>
      <c r="CL69" s="270"/>
      <c r="CM69" s="270"/>
      <c r="CN69" s="270"/>
      <c r="CO69" s="270"/>
      <c r="CP69" s="270"/>
      <c r="CQ69" s="270"/>
      <c r="CR69" s="270"/>
      <c r="CS69" s="270"/>
      <c r="CT69" s="270"/>
      <c r="CU69" s="270"/>
    </row>
    <row r="70" spans="1:99" ht="12.75">
      <c r="A70" s="163" t="s">
        <v>177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32"/>
      <c r="AJ70" s="132"/>
      <c r="AK70" s="132"/>
      <c r="AL70" s="132"/>
      <c r="AM70" s="132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269"/>
      <c r="BS70" s="269"/>
      <c r="BT70" s="269"/>
      <c r="BU70" s="269"/>
      <c r="BV70" s="269"/>
      <c r="BW70" s="269"/>
      <c r="BX70" s="269"/>
      <c r="BY70" s="269"/>
      <c r="BZ70" s="269"/>
      <c r="CA70" s="269"/>
      <c r="CB70" s="269"/>
      <c r="CC70" s="269"/>
      <c r="CD70" s="269"/>
      <c r="CE70" s="269"/>
      <c r="CF70" s="269"/>
      <c r="CG70" s="269"/>
      <c r="CH70" s="269"/>
      <c r="CI70" s="269"/>
      <c r="CJ70" s="269"/>
      <c r="CK70" s="269"/>
      <c r="CL70" s="270"/>
      <c r="CM70" s="270"/>
      <c r="CN70" s="270"/>
      <c r="CO70" s="270"/>
      <c r="CP70" s="270"/>
      <c r="CQ70" s="270"/>
      <c r="CR70" s="270"/>
      <c r="CS70" s="270"/>
      <c r="CT70" s="270"/>
      <c r="CU70" s="270"/>
    </row>
    <row r="71" spans="1:99" ht="12.75">
      <c r="A71" s="271" t="s">
        <v>152</v>
      </c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F71" s="271"/>
      <c r="AG71" s="271"/>
      <c r="AH71" s="271"/>
      <c r="AI71" s="39" t="s">
        <v>178</v>
      </c>
      <c r="AJ71" s="39"/>
      <c r="AK71" s="39"/>
      <c r="AL71" s="39"/>
      <c r="AM71" s="39"/>
      <c r="AN71" s="123" t="s">
        <v>108</v>
      </c>
      <c r="AO71" s="123"/>
      <c r="AP71" s="123"/>
      <c r="AQ71" s="123"/>
      <c r="AR71" s="123"/>
      <c r="AS71" s="123"/>
      <c r="AT71" s="123"/>
      <c r="AU71" s="123"/>
      <c r="AV71" s="123"/>
      <c r="AW71" s="123"/>
      <c r="AX71" s="123" t="s">
        <v>108</v>
      </c>
      <c r="AY71" s="123"/>
      <c r="AZ71" s="123"/>
      <c r="BA71" s="123"/>
      <c r="BB71" s="123"/>
      <c r="BC71" s="123"/>
      <c r="BD71" s="123"/>
      <c r="BE71" s="123"/>
      <c r="BF71" s="123"/>
      <c r="BG71" s="123"/>
      <c r="BH71" s="58" t="s">
        <v>108</v>
      </c>
      <c r="BI71" s="58"/>
      <c r="BJ71" s="58"/>
      <c r="BK71" s="58"/>
      <c r="BL71" s="58"/>
      <c r="BM71" s="58"/>
      <c r="BN71" s="58"/>
      <c r="BO71" s="58"/>
      <c r="BP71" s="58"/>
      <c r="BQ71" s="58"/>
      <c r="BR71" s="268"/>
      <c r="BS71" s="268"/>
      <c r="BT71" s="268"/>
      <c r="BU71" s="268"/>
      <c r="BV71" s="268"/>
      <c r="BW71" s="268"/>
      <c r="BX71" s="268"/>
      <c r="BY71" s="268"/>
      <c r="BZ71" s="268"/>
      <c r="CA71" s="268"/>
      <c r="CB71" s="268"/>
      <c r="CC71" s="268"/>
      <c r="CD71" s="268"/>
      <c r="CE71" s="268"/>
      <c r="CF71" s="268"/>
      <c r="CG71" s="268"/>
      <c r="CH71" s="268"/>
      <c r="CI71" s="268"/>
      <c r="CJ71" s="268"/>
      <c r="CK71" s="268"/>
      <c r="CL71" s="266"/>
      <c r="CM71" s="266"/>
      <c r="CN71" s="266"/>
      <c r="CO71" s="266"/>
      <c r="CP71" s="266"/>
      <c r="CQ71" s="266"/>
      <c r="CR71" s="266"/>
      <c r="CS71" s="266"/>
      <c r="CT71" s="266"/>
      <c r="CU71" s="266"/>
    </row>
    <row r="72" spans="1:99" ht="12.75">
      <c r="A72" s="267" t="s">
        <v>179</v>
      </c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39"/>
      <c r="AJ72" s="39"/>
      <c r="AK72" s="39"/>
      <c r="AL72" s="39"/>
      <c r="AM72" s="39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268"/>
      <c r="BS72" s="268"/>
      <c r="BT72" s="268"/>
      <c r="BU72" s="268"/>
      <c r="BV72" s="268"/>
      <c r="BW72" s="268"/>
      <c r="BX72" s="268"/>
      <c r="BY72" s="268"/>
      <c r="BZ72" s="268"/>
      <c r="CA72" s="268"/>
      <c r="CB72" s="268"/>
      <c r="CC72" s="268"/>
      <c r="CD72" s="268"/>
      <c r="CE72" s="268"/>
      <c r="CF72" s="268"/>
      <c r="CG72" s="268"/>
      <c r="CH72" s="268"/>
      <c r="CI72" s="268"/>
      <c r="CJ72" s="268"/>
      <c r="CK72" s="268"/>
      <c r="CL72" s="266"/>
      <c r="CM72" s="266"/>
      <c r="CN72" s="266"/>
      <c r="CO72" s="266"/>
      <c r="CP72" s="266"/>
      <c r="CQ72" s="266"/>
      <c r="CR72" s="266"/>
      <c r="CS72" s="266"/>
      <c r="CT72" s="266"/>
      <c r="CU72" s="266"/>
    </row>
    <row r="73" spans="1:99" ht="15" customHeight="1">
      <c r="A73" s="161" t="s">
        <v>180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39" t="s">
        <v>181</v>
      </c>
      <c r="AJ73" s="39"/>
      <c r="AK73" s="39"/>
      <c r="AL73" s="39"/>
      <c r="AM73" s="39"/>
      <c r="AN73" s="123" t="s">
        <v>108</v>
      </c>
      <c r="AO73" s="123"/>
      <c r="AP73" s="123"/>
      <c r="AQ73" s="123"/>
      <c r="AR73" s="123"/>
      <c r="AS73" s="123"/>
      <c r="AT73" s="123"/>
      <c r="AU73" s="123"/>
      <c r="AV73" s="123"/>
      <c r="AW73" s="123"/>
      <c r="AX73" s="123" t="s">
        <v>108</v>
      </c>
      <c r="AY73" s="123"/>
      <c r="AZ73" s="123"/>
      <c r="BA73" s="123"/>
      <c r="BB73" s="123"/>
      <c r="BC73" s="123"/>
      <c r="BD73" s="123"/>
      <c r="BE73" s="123"/>
      <c r="BF73" s="123"/>
      <c r="BG73" s="123"/>
      <c r="BH73" s="58" t="s">
        <v>108</v>
      </c>
      <c r="BI73" s="58"/>
      <c r="BJ73" s="58"/>
      <c r="BK73" s="58"/>
      <c r="BL73" s="58"/>
      <c r="BM73" s="58"/>
      <c r="BN73" s="58"/>
      <c r="BO73" s="58"/>
      <c r="BP73" s="58"/>
      <c r="BQ73" s="58"/>
      <c r="BR73" s="268"/>
      <c r="BS73" s="268"/>
      <c r="BT73" s="268"/>
      <c r="BU73" s="268"/>
      <c r="BV73" s="268"/>
      <c r="BW73" s="268"/>
      <c r="BX73" s="268"/>
      <c r="BY73" s="268"/>
      <c r="BZ73" s="268"/>
      <c r="CA73" s="268"/>
      <c r="CB73" s="268"/>
      <c r="CC73" s="268"/>
      <c r="CD73" s="268"/>
      <c r="CE73" s="268"/>
      <c r="CF73" s="268"/>
      <c r="CG73" s="268"/>
      <c r="CH73" s="268"/>
      <c r="CI73" s="268"/>
      <c r="CJ73" s="268"/>
      <c r="CK73" s="268"/>
      <c r="CL73" s="266"/>
      <c r="CM73" s="266"/>
      <c r="CN73" s="266"/>
      <c r="CO73" s="266"/>
      <c r="CP73" s="266"/>
      <c r="CQ73" s="266"/>
      <c r="CR73" s="266"/>
      <c r="CS73" s="266"/>
      <c r="CT73" s="266"/>
      <c r="CU73" s="266"/>
    </row>
    <row r="74" spans="1:99" ht="1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20" t="s">
        <v>58</v>
      </c>
      <c r="AI74" s="75" t="s">
        <v>47</v>
      </c>
      <c r="AJ74" s="75"/>
      <c r="AK74" s="75"/>
      <c r="AL74" s="75"/>
      <c r="AM74" s="75"/>
      <c r="AN74" s="265" t="s">
        <v>108</v>
      </c>
      <c r="AO74" s="265"/>
      <c r="AP74" s="265"/>
      <c r="AQ74" s="265"/>
      <c r="AR74" s="265"/>
      <c r="AS74" s="265"/>
      <c r="AT74" s="265"/>
      <c r="AU74" s="265"/>
      <c r="AV74" s="265"/>
      <c r="AW74" s="265"/>
      <c r="AX74" s="265" t="s">
        <v>108</v>
      </c>
      <c r="AY74" s="265"/>
      <c r="AZ74" s="265"/>
      <c r="BA74" s="265"/>
      <c r="BB74" s="265"/>
      <c r="BC74" s="265"/>
      <c r="BD74" s="265"/>
      <c r="BE74" s="265"/>
      <c r="BF74" s="265"/>
      <c r="BG74" s="265"/>
      <c r="BH74" s="89" t="s">
        <v>108</v>
      </c>
      <c r="BI74" s="89"/>
      <c r="BJ74" s="89"/>
      <c r="BK74" s="89"/>
      <c r="BL74" s="89"/>
      <c r="BM74" s="89"/>
      <c r="BN74" s="89"/>
      <c r="BO74" s="89"/>
      <c r="BP74" s="89"/>
      <c r="BQ74" s="89"/>
      <c r="BR74" s="76">
        <f>BR11+BR29+BR43+BR57</f>
        <v>32289399.647760008</v>
      </c>
      <c r="BS74" s="76"/>
      <c r="BT74" s="76"/>
      <c r="BU74" s="76"/>
      <c r="BV74" s="76"/>
      <c r="BW74" s="76"/>
      <c r="BX74" s="76"/>
      <c r="BY74" s="76"/>
      <c r="BZ74" s="76"/>
      <c r="CA74" s="76"/>
      <c r="CB74" s="76">
        <f>CB11+CB29+CB43+CB57</f>
        <v>32103838.970100004</v>
      </c>
      <c r="CC74" s="76"/>
      <c r="CD74" s="76"/>
      <c r="CE74" s="76"/>
      <c r="CF74" s="76"/>
      <c r="CG74" s="76"/>
      <c r="CH74" s="76"/>
      <c r="CI74" s="76"/>
      <c r="CJ74" s="76"/>
      <c r="CK74" s="76"/>
      <c r="CL74" s="91">
        <f>CL11+CL29+CL43+CL57</f>
        <v>32103838.970100004</v>
      </c>
      <c r="CM74" s="91"/>
      <c r="CN74" s="91"/>
      <c r="CO74" s="91"/>
      <c r="CP74" s="91"/>
      <c r="CQ74" s="91"/>
      <c r="CR74" s="91"/>
      <c r="CS74" s="91"/>
      <c r="CT74" s="91"/>
      <c r="CU74" s="91"/>
    </row>
    <row r="75" spans="1:18" s="17" customFormat="1" ht="11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99" s="18" customFormat="1" ht="11.25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  <c r="CL76" s="142"/>
      <c r="CM76" s="142"/>
      <c r="CN76" s="142"/>
      <c r="CO76" s="142"/>
      <c r="CP76" s="142"/>
      <c r="CQ76" s="142"/>
      <c r="CR76" s="142"/>
      <c r="CS76" s="142"/>
      <c r="CT76" s="142"/>
      <c r="CU76" s="142"/>
    </row>
    <row r="77" spans="1:99" s="17" customFormat="1" ht="11.25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2"/>
      <c r="CM77" s="142"/>
      <c r="CN77" s="142"/>
      <c r="CO77" s="142"/>
      <c r="CP77" s="142"/>
      <c r="CQ77" s="142"/>
      <c r="CR77" s="142"/>
      <c r="CS77" s="142"/>
      <c r="CT77" s="142"/>
      <c r="CU77" s="142"/>
    </row>
    <row r="78" spans="1:99" ht="11.25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2"/>
      <c r="BY78" s="142"/>
      <c r="BZ78" s="142"/>
      <c r="CA78" s="142"/>
      <c r="CB78" s="142"/>
      <c r="CC78" s="142"/>
      <c r="CD78" s="142"/>
      <c r="CE78" s="142"/>
      <c r="CF78" s="142"/>
      <c r="CG78" s="142"/>
      <c r="CH78" s="142"/>
      <c r="CI78" s="142"/>
      <c r="CJ78" s="142"/>
      <c r="CK78" s="142"/>
      <c r="CL78" s="142"/>
      <c r="CM78" s="142"/>
      <c r="CN78" s="142"/>
      <c r="CO78" s="142"/>
      <c r="CP78" s="142"/>
      <c r="CQ78" s="142"/>
      <c r="CR78" s="142"/>
      <c r="CS78" s="142"/>
      <c r="CT78" s="142"/>
      <c r="CU78" s="142"/>
    </row>
    <row r="79" spans="1:99" ht="11.25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142"/>
      <c r="CP79" s="142"/>
      <c r="CQ79" s="142"/>
      <c r="CR79" s="142"/>
      <c r="CS79" s="142"/>
      <c r="CT79" s="142"/>
      <c r="CU79" s="142"/>
    </row>
  </sheetData>
  <sheetProtection selectLockedCells="1" selectUnlockedCells="1"/>
  <mergeCells count="390">
    <mergeCell ref="A3:AH3"/>
    <mergeCell ref="AI3:AM3"/>
    <mergeCell ref="AN3:BQ3"/>
    <mergeCell ref="BR3:CU3"/>
    <mergeCell ref="A4:AH4"/>
    <mergeCell ref="AI4:AM4"/>
    <mergeCell ref="AN4:AW4"/>
    <mergeCell ref="AX4:BG4"/>
    <mergeCell ref="BH4:BQ4"/>
    <mergeCell ref="BR4:CA4"/>
    <mergeCell ref="CB4:CK4"/>
    <mergeCell ref="CL4:CU4"/>
    <mergeCell ref="A5:AH5"/>
    <mergeCell ref="AI5:AM5"/>
    <mergeCell ref="AN5:AW5"/>
    <mergeCell ref="AX5:BG5"/>
    <mergeCell ref="BH5:BQ5"/>
    <mergeCell ref="BR5:CA5"/>
    <mergeCell ref="CB5:CK5"/>
    <mergeCell ref="CL5:CU5"/>
    <mergeCell ref="A6:AH6"/>
    <mergeCell ref="AI6:AM6"/>
    <mergeCell ref="AN6:AW6"/>
    <mergeCell ref="AX6:BG6"/>
    <mergeCell ref="BH6:BQ6"/>
    <mergeCell ref="BR6:CA6"/>
    <mergeCell ref="CB6:CK6"/>
    <mergeCell ref="CL6:CU6"/>
    <mergeCell ref="A7:AH7"/>
    <mergeCell ref="AI7:AM7"/>
    <mergeCell ref="AN7:AW7"/>
    <mergeCell ref="AX7:BG7"/>
    <mergeCell ref="BH7:BQ7"/>
    <mergeCell ref="BR7:CA7"/>
    <mergeCell ref="CB7:CK7"/>
    <mergeCell ref="CL7:CU7"/>
    <mergeCell ref="A8:AH8"/>
    <mergeCell ref="AI8:AM8"/>
    <mergeCell ref="AN8:AW8"/>
    <mergeCell ref="AX8:BG8"/>
    <mergeCell ref="BH8:BQ8"/>
    <mergeCell ref="BR8:CA8"/>
    <mergeCell ref="CB8:CK8"/>
    <mergeCell ref="CL8:CU8"/>
    <mergeCell ref="A9:AH9"/>
    <mergeCell ref="AI9:AM10"/>
    <mergeCell ref="AN9:AW10"/>
    <mergeCell ref="AX9:BG10"/>
    <mergeCell ref="BH9:BQ10"/>
    <mergeCell ref="BR9:CA10"/>
    <mergeCell ref="CB9:CK10"/>
    <mergeCell ref="CL9:CU10"/>
    <mergeCell ref="A10:AH10"/>
    <mergeCell ref="A11:AH11"/>
    <mergeCell ref="AI11:AM21"/>
    <mergeCell ref="AN11:AW14"/>
    <mergeCell ref="AX11:BG14"/>
    <mergeCell ref="BH11:BQ14"/>
    <mergeCell ref="A15:AH15"/>
    <mergeCell ref="AN15:AW15"/>
    <mergeCell ref="AX15:BG15"/>
    <mergeCell ref="BH15:BQ15"/>
    <mergeCell ref="BR11:CA14"/>
    <mergeCell ref="CB11:CK14"/>
    <mergeCell ref="CL11:CU14"/>
    <mergeCell ref="A12:AH12"/>
    <mergeCell ref="A13:AH13"/>
    <mergeCell ref="A14:AH14"/>
    <mergeCell ref="BR15:CA15"/>
    <mergeCell ref="CB15:CK15"/>
    <mergeCell ref="CL15:CU15"/>
    <mergeCell ref="A16:AH16"/>
    <mergeCell ref="AN16:AW16"/>
    <mergeCell ref="AX16:BG16"/>
    <mergeCell ref="BH16:BQ16"/>
    <mergeCell ref="BR16:CA16"/>
    <mergeCell ref="CB16:CK16"/>
    <mergeCell ref="CL16:CU16"/>
    <mergeCell ref="CB18:CK18"/>
    <mergeCell ref="CL18:CU18"/>
    <mergeCell ref="A17:AH17"/>
    <mergeCell ref="AN17:AW17"/>
    <mergeCell ref="AX17:BG17"/>
    <mergeCell ref="BH17:BQ17"/>
    <mergeCell ref="BR17:CA17"/>
    <mergeCell ref="CB17:CK17"/>
    <mergeCell ref="AX20:BG20"/>
    <mergeCell ref="BH20:BQ20"/>
    <mergeCell ref="BR20:CA20"/>
    <mergeCell ref="CB20:CK20"/>
    <mergeCell ref="CL17:CU17"/>
    <mergeCell ref="A18:AH18"/>
    <mergeCell ref="AN18:AW18"/>
    <mergeCell ref="AX18:BG18"/>
    <mergeCell ref="BH18:BQ18"/>
    <mergeCell ref="BR18:CA18"/>
    <mergeCell ref="CL20:CU20"/>
    <mergeCell ref="A21:AH21"/>
    <mergeCell ref="AN21:AW21"/>
    <mergeCell ref="AX21:BG21"/>
    <mergeCell ref="BH21:BQ21"/>
    <mergeCell ref="BR21:CA21"/>
    <mergeCell ref="CB21:CK21"/>
    <mergeCell ref="CL21:CU21"/>
    <mergeCell ref="A20:AH20"/>
    <mergeCell ref="AN20:AW20"/>
    <mergeCell ref="A22:AH22"/>
    <mergeCell ref="AI22:AM24"/>
    <mergeCell ref="AN22:AW24"/>
    <mergeCell ref="AX22:BG24"/>
    <mergeCell ref="BH22:BQ24"/>
    <mergeCell ref="BR22:CA24"/>
    <mergeCell ref="CB22:CK24"/>
    <mergeCell ref="CL22:CU24"/>
    <mergeCell ref="A23:AH23"/>
    <mergeCell ref="A24:AH24"/>
    <mergeCell ref="A25:AH25"/>
    <mergeCell ref="AI25:AM25"/>
    <mergeCell ref="AN25:AW25"/>
    <mergeCell ref="AX25:BG25"/>
    <mergeCell ref="BH25:BQ25"/>
    <mergeCell ref="BR25:CA25"/>
    <mergeCell ref="CB25:CK25"/>
    <mergeCell ref="CL25:CU25"/>
    <mergeCell ref="A26:AH26"/>
    <mergeCell ref="AI26:AM28"/>
    <mergeCell ref="AN26:AW28"/>
    <mergeCell ref="AX26:BG28"/>
    <mergeCell ref="BH26:BQ28"/>
    <mergeCell ref="BR26:CA28"/>
    <mergeCell ref="CB26:CK28"/>
    <mergeCell ref="CL26:CU28"/>
    <mergeCell ref="A27:AH27"/>
    <mergeCell ref="A28:AH28"/>
    <mergeCell ref="A29:AH29"/>
    <mergeCell ref="AI29:AM39"/>
    <mergeCell ref="AN29:AW32"/>
    <mergeCell ref="AX29:BG32"/>
    <mergeCell ref="A33:AH33"/>
    <mergeCell ref="AN33:AW33"/>
    <mergeCell ref="AX33:BG33"/>
    <mergeCell ref="A36:AH36"/>
    <mergeCell ref="CB34:CK34"/>
    <mergeCell ref="BH29:BQ32"/>
    <mergeCell ref="BR29:CA32"/>
    <mergeCell ref="CB29:CK32"/>
    <mergeCell ref="CL29:CU32"/>
    <mergeCell ref="A30:AH30"/>
    <mergeCell ref="A31:AH31"/>
    <mergeCell ref="A32:AH32"/>
    <mergeCell ref="CL35:CU35"/>
    <mergeCell ref="BH33:BQ33"/>
    <mergeCell ref="BR33:CA33"/>
    <mergeCell ref="CB33:CK33"/>
    <mergeCell ref="CL33:CU33"/>
    <mergeCell ref="A34:AH34"/>
    <mergeCell ref="AN34:AW34"/>
    <mergeCell ref="AX34:BG34"/>
    <mergeCell ref="BH34:BQ34"/>
    <mergeCell ref="BR34:CA34"/>
    <mergeCell ref="A35:AH35"/>
    <mergeCell ref="AN35:AW35"/>
    <mergeCell ref="AX35:BG35"/>
    <mergeCell ref="BH35:BQ35"/>
    <mergeCell ref="BR35:CA35"/>
    <mergeCell ref="CB35:CK35"/>
    <mergeCell ref="AX38:BG38"/>
    <mergeCell ref="BH38:BQ38"/>
    <mergeCell ref="BR38:CA38"/>
    <mergeCell ref="CB38:CK38"/>
    <mergeCell ref="AN36:AW36"/>
    <mergeCell ref="AX36:BG36"/>
    <mergeCell ref="BH36:BQ36"/>
    <mergeCell ref="BR36:CA36"/>
    <mergeCell ref="CB36:CK36"/>
    <mergeCell ref="CB37:CK37"/>
    <mergeCell ref="CL38:CU38"/>
    <mergeCell ref="A39:AH39"/>
    <mergeCell ref="AN39:AW39"/>
    <mergeCell ref="AX39:BG39"/>
    <mergeCell ref="BH39:BQ39"/>
    <mergeCell ref="BR39:CA39"/>
    <mergeCell ref="CB39:CK39"/>
    <mergeCell ref="CL39:CU39"/>
    <mergeCell ref="A38:AH38"/>
    <mergeCell ref="AN38:AW38"/>
    <mergeCell ref="A40:AH40"/>
    <mergeCell ref="AI40:AM40"/>
    <mergeCell ref="AN40:AW40"/>
    <mergeCell ref="AX40:BG40"/>
    <mergeCell ref="BH40:BQ40"/>
    <mergeCell ref="BR40:CA40"/>
    <mergeCell ref="CB40:CK40"/>
    <mergeCell ref="CL40:CU40"/>
    <mergeCell ref="A41:AH41"/>
    <mergeCell ref="AI41:AM42"/>
    <mergeCell ref="AN41:AW42"/>
    <mergeCell ref="AX41:BG42"/>
    <mergeCell ref="BH41:BQ42"/>
    <mergeCell ref="BR41:CA42"/>
    <mergeCell ref="CB41:CK42"/>
    <mergeCell ref="CL41:CU42"/>
    <mergeCell ref="A42:AH42"/>
    <mergeCell ref="A43:AH43"/>
    <mergeCell ref="AI43:AM52"/>
    <mergeCell ref="AN43:AW45"/>
    <mergeCell ref="AX43:BG45"/>
    <mergeCell ref="BH43:BQ45"/>
    <mergeCell ref="A48:AH48"/>
    <mergeCell ref="AN48:AW48"/>
    <mergeCell ref="AX48:BG48"/>
    <mergeCell ref="BH48:BQ48"/>
    <mergeCell ref="BR43:CA45"/>
    <mergeCell ref="CB43:CK45"/>
    <mergeCell ref="CL43:CU45"/>
    <mergeCell ref="A44:AH44"/>
    <mergeCell ref="A45:AH45"/>
    <mergeCell ref="A46:AH46"/>
    <mergeCell ref="AN46:AW46"/>
    <mergeCell ref="AX46:BG46"/>
    <mergeCell ref="BH46:BQ46"/>
    <mergeCell ref="BR46:CA46"/>
    <mergeCell ref="A47:AH47"/>
    <mergeCell ref="AN47:AW47"/>
    <mergeCell ref="AX47:BG47"/>
    <mergeCell ref="BH47:BQ47"/>
    <mergeCell ref="BR47:CA47"/>
    <mergeCell ref="CB47:CK47"/>
    <mergeCell ref="AX49:BG49"/>
    <mergeCell ref="BH49:BQ49"/>
    <mergeCell ref="BR49:CA49"/>
    <mergeCell ref="CB49:CK49"/>
    <mergeCell ref="CL49:CU49"/>
    <mergeCell ref="CB46:CK46"/>
    <mergeCell ref="CL46:CU46"/>
    <mergeCell ref="CL47:CU47"/>
    <mergeCell ref="AX51:BG51"/>
    <mergeCell ref="BH51:BQ51"/>
    <mergeCell ref="BR51:CA51"/>
    <mergeCell ref="CB51:CK51"/>
    <mergeCell ref="BR48:CA48"/>
    <mergeCell ref="CB48:CK48"/>
    <mergeCell ref="AX50:BG50"/>
    <mergeCell ref="BH50:BQ50"/>
    <mergeCell ref="BR50:CA50"/>
    <mergeCell ref="CB50:CK50"/>
    <mergeCell ref="CL51:CU51"/>
    <mergeCell ref="A52:AH52"/>
    <mergeCell ref="AN52:AW52"/>
    <mergeCell ref="AX52:BG52"/>
    <mergeCell ref="BH52:BQ52"/>
    <mergeCell ref="BR52:CA52"/>
    <mergeCell ref="CB52:CK52"/>
    <mergeCell ref="CL52:CU52"/>
    <mergeCell ref="A51:AH51"/>
    <mergeCell ref="AN51:AW51"/>
    <mergeCell ref="A53:AH53"/>
    <mergeCell ref="AI53:AM53"/>
    <mergeCell ref="AN53:AW53"/>
    <mergeCell ref="AX53:BG53"/>
    <mergeCell ref="BH53:BQ53"/>
    <mergeCell ref="BR53:CA53"/>
    <mergeCell ref="CB53:CK53"/>
    <mergeCell ref="CL53:CU53"/>
    <mergeCell ref="A54:AH54"/>
    <mergeCell ref="AI54:AM56"/>
    <mergeCell ref="AN54:AW56"/>
    <mergeCell ref="AX54:BG56"/>
    <mergeCell ref="BH54:BQ56"/>
    <mergeCell ref="BR54:CA56"/>
    <mergeCell ref="CB54:CK56"/>
    <mergeCell ref="CL54:CU56"/>
    <mergeCell ref="A55:AH55"/>
    <mergeCell ref="A56:AH56"/>
    <mergeCell ref="A57:AH57"/>
    <mergeCell ref="AI57:AM67"/>
    <mergeCell ref="AN57:AW60"/>
    <mergeCell ref="AX57:BG60"/>
    <mergeCell ref="A61:AH61"/>
    <mergeCell ref="AN61:AW61"/>
    <mergeCell ref="AX61:BG61"/>
    <mergeCell ref="A64:AH64"/>
    <mergeCell ref="BH57:BQ60"/>
    <mergeCell ref="BR57:CA60"/>
    <mergeCell ref="CB57:CK60"/>
    <mergeCell ref="CL57:CU60"/>
    <mergeCell ref="A58:AH58"/>
    <mergeCell ref="A59:AH59"/>
    <mergeCell ref="A60:AH60"/>
    <mergeCell ref="BH61:BQ61"/>
    <mergeCell ref="BR61:CA61"/>
    <mergeCell ref="CB61:CK61"/>
    <mergeCell ref="CL61:CU61"/>
    <mergeCell ref="A62:AH62"/>
    <mergeCell ref="AN62:AW62"/>
    <mergeCell ref="AX62:BG62"/>
    <mergeCell ref="BH62:BQ62"/>
    <mergeCell ref="BR62:CA62"/>
    <mergeCell ref="CB62:CK62"/>
    <mergeCell ref="CL62:CU62"/>
    <mergeCell ref="A63:AH63"/>
    <mergeCell ref="AN63:AW63"/>
    <mergeCell ref="AX63:BG63"/>
    <mergeCell ref="BH63:BQ63"/>
    <mergeCell ref="BR63:CA63"/>
    <mergeCell ref="CB63:CK63"/>
    <mergeCell ref="CL63:CU63"/>
    <mergeCell ref="AX66:BG66"/>
    <mergeCell ref="BH66:BQ66"/>
    <mergeCell ref="BR66:CA66"/>
    <mergeCell ref="CB66:CK66"/>
    <mergeCell ref="AN64:AW64"/>
    <mergeCell ref="AX64:BG64"/>
    <mergeCell ref="BH64:BQ64"/>
    <mergeCell ref="BR64:CA64"/>
    <mergeCell ref="CB64:CK64"/>
    <mergeCell ref="CL66:CU66"/>
    <mergeCell ref="A67:AH67"/>
    <mergeCell ref="AN67:AW67"/>
    <mergeCell ref="AX67:BG67"/>
    <mergeCell ref="BH67:BQ67"/>
    <mergeCell ref="BR67:CA67"/>
    <mergeCell ref="CB67:CK67"/>
    <mergeCell ref="CL67:CU67"/>
    <mergeCell ref="A66:AH66"/>
    <mergeCell ref="AN66:AW66"/>
    <mergeCell ref="BR71:CA72"/>
    <mergeCell ref="CB71:CK72"/>
    <mergeCell ref="A69:AH69"/>
    <mergeCell ref="AI69:AM70"/>
    <mergeCell ref="AN69:AW70"/>
    <mergeCell ref="AX69:BG70"/>
    <mergeCell ref="BH69:BQ70"/>
    <mergeCell ref="BR69:CA70"/>
    <mergeCell ref="CB73:CK73"/>
    <mergeCell ref="CL73:CU73"/>
    <mergeCell ref="CB69:CK70"/>
    <mergeCell ref="CL69:CU70"/>
    <mergeCell ref="A70:AH70"/>
    <mergeCell ref="A71:AH71"/>
    <mergeCell ref="AI71:AM72"/>
    <mergeCell ref="AN71:AW72"/>
    <mergeCell ref="AX71:BG72"/>
    <mergeCell ref="BH71:BQ72"/>
    <mergeCell ref="BR74:CA74"/>
    <mergeCell ref="CB74:CK74"/>
    <mergeCell ref="CL71:CU72"/>
    <mergeCell ref="A72:AH72"/>
    <mergeCell ref="A73:AH73"/>
    <mergeCell ref="AI73:AM73"/>
    <mergeCell ref="AN73:AW73"/>
    <mergeCell ref="AX73:BG73"/>
    <mergeCell ref="BH73:BQ73"/>
    <mergeCell ref="BR73:CA73"/>
    <mergeCell ref="CL36:CU36"/>
    <mergeCell ref="CL34:CU34"/>
    <mergeCell ref="CL19:CU19"/>
    <mergeCell ref="CL74:CU74"/>
    <mergeCell ref="A76:CU77"/>
    <mergeCell ref="A78:CU79"/>
    <mergeCell ref="AI74:AM74"/>
    <mergeCell ref="AN74:AW74"/>
    <mergeCell ref="AX74:BG74"/>
    <mergeCell ref="BH74:BQ74"/>
    <mergeCell ref="A19:AH19"/>
    <mergeCell ref="AN19:AW19"/>
    <mergeCell ref="AX19:BG19"/>
    <mergeCell ref="BH19:BQ19"/>
    <mergeCell ref="BR19:CA19"/>
    <mergeCell ref="CB19:CK19"/>
    <mergeCell ref="A37:AH37"/>
    <mergeCell ref="AN37:AW37"/>
    <mergeCell ref="AX37:BG37"/>
    <mergeCell ref="BH37:BQ37"/>
    <mergeCell ref="BR37:CA37"/>
    <mergeCell ref="CL50:CU50"/>
    <mergeCell ref="CL37:CU37"/>
    <mergeCell ref="CL48:CU48"/>
    <mergeCell ref="A49:AH49"/>
    <mergeCell ref="AN49:AW49"/>
    <mergeCell ref="CL65:CU65"/>
    <mergeCell ref="A50:AH50"/>
    <mergeCell ref="AN50:AW50"/>
    <mergeCell ref="A65:AH65"/>
    <mergeCell ref="AN65:AW65"/>
    <mergeCell ref="AX65:BG65"/>
    <mergeCell ref="BH65:BQ65"/>
    <mergeCell ref="BR65:CA65"/>
    <mergeCell ref="CB65:CK65"/>
    <mergeCell ref="CL64:CU64"/>
  </mergeCells>
  <printOptions/>
  <pageMargins left="0.39375" right="0.39375" top="0.6208333333333333" bottom="0.39375" header="0.5118055555555555" footer="0.5118055555555555"/>
  <pageSetup horizontalDpi="300" verticalDpi="300" orientation="landscape" paperSize="9"/>
  <rowBreaks count="2" manualBreakCount="2">
    <brk id="42" max="255" man="1"/>
    <brk id="9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CU13"/>
  <sheetViews>
    <sheetView zoomScale="120" zoomScaleNormal="120" zoomScalePageLayoutView="0" workbookViewId="0" topLeftCell="A1">
      <selection activeCell="BW5" sqref="BW5:CU5"/>
    </sheetView>
  </sheetViews>
  <sheetFormatPr defaultColWidth="1.37890625" defaultRowHeight="12.75"/>
  <cols>
    <col min="1" max="16384" width="1.37890625" style="1" customWidth="1"/>
  </cols>
  <sheetData>
    <row r="1" spans="1:99" ht="12.75">
      <c r="A1" s="122" t="s">
        <v>92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</row>
    <row r="2" spans="1:99" ht="12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</row>
    <row r="4" spans="1:99" ht="12.75">
      <c r="A4" s="56" t="s">
        <v>93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7" t="s">
        <v>26</v>
      </c>
      <c r="V4" s="57"/>
      <c r="W4" s="57"/>
      <c r="X4" s="57"/>
      <c r="Y4" s="57" t="s">
        <v>29</v>
      </c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 t="s">
        <v>30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 t="s">
        <v>282</v>
      </c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</row>
    <row r="5" spans="1:99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 t="s">
        <v>28</v>
      </c>
      <c r="V5" s="52"/>
      <c r="W5" s="52"/>
      <c r="X5" s="52"/>
      <c r="Y5" s="119" t="s">
        <v>94</v>
      </c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 t="s">
        <v>95</v>
      </c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 t="s">
        <v>96</v>
      </c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</row>
    <row r="6" spans="1:99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  <c r="V6" s="52"/>
      <c r="W6" s="52"/>
      <c r="X6" s="52"/>
      <c r="Y6" s="52" t="s">
        <v>97</v>
      </c>
      <c r="Z6" s="52"/>
      <c r="AA6" s="52"/>
      <c r="AB6" s="52"/>
      <c r="AC6" s="52"/>
      <c r="AD6" s="52"/>
      <c r="AE6" s="52"/>
      <c r="AF6" s="52"/>
      <c r="AG6" s="52"/>
      <c r="AH6" s="52" t="s">
        <v>98</v>
      </c>
      <c r="AI6" s="52"/>
      <c r="AJ6" s="52"/>
      <c r="AK6" s="52"/>
      <c r="AL6" s="52"/>
      <c r="AM6" s="52"/>
      <c r="AN6" s="52"/>
      <c r="AO6" s="52"/>
      <c r="AP6" s="57" t="s">
        <v>99</v>
      </c>
      <c r="AQ6" s="57"/>
      <c r="AR6" s="57"/>
      <c r="AS6" s="57"/>
      <c r="AT6" s="57"/>
      <c r="AU6" s="57"/>
      <c r="AV6" s="57"/>
      <c r="AW6" s="57"/>
      <c r="AX6" s="52" t="s">
        <v>97</v>
      </c>
      <c r="AY6" s="52"/>
      <c r="AZ6" s="52"/>
      <c r="BA6" s="52"/>
      <c r="BB6" s="52"/>
      <c r="BC6" s="52"/>
      <c r="BD6" s="52"/>
      <c r="BE6" s="52"/>
      <c r="BF6" s="52"/>
      <c r="BG6" s="52" t="s">
        <v>98</v>
      </c>
      <c r="BH6" s="52"/>
      <c r="BI6" s="52"/>
      <c r="BJ6" s="52"/>
      <c r="BK6" s="52"/>
      <c r="BL6" s="52"/>
      <c r="BM6" s="52"/>
      <c r="BN6" s="52"/>
      <c r="BO6" s="57" t="s">
        <v>99</v>
      </c>
      <c r="BP6" s="57"/>
      <c r="BQ6" s="57"/>
      <c r="BR6" s="57"/>
      <c r="BS6" s="57"/>
      <c r="BT6" s="57"/>
      <c r="BU6" s="57"/>
      <c r="BV6" s="57"/>
      <c r="BW6" s="52" t="s">
        <v>97</v>
      </c>
      <c r="BX6" s="52"/>
      <c r="BY6" s="52"/>
      <c r="BZ6" s="52"/>
      <c r="CA6" s="52"/>
      <c r="CB6" s="52"/>
      <c r="CC6" s="52"/>
      <c r="CD6" s="52"/>
      <c r="CE6" s="52"/>
      <c r="CF6" s="52" t="s">
        <v>98</v>
      </c>
      <c r="CG6" s="52"/>
      <c r="CH6" s="52"/>
      <c r="CI6" s="52"/>
      <c r="CJ6" s="52"/>
      <c r="CK6" s="52"/>
      <c r="CL6" s="52"/>
      <c r="CM6" s="52"/>
      <c r="CN6" s="57" t="s">
        <v>99</v>
      </c>
      <c r="CO6" s="57"/>
      <c r="CP6" s="57"/>
      <c r="CQ6" s="57"/>
      <c r="CR6" s="57"/>
      <c r="CS6" s="57"/>
      <c r="CT6" s="57"/>
      <c r="CU6" s="57"/>
    </row>
    <row r="7" spans="1:99" ht="12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2"/>
      <c r="V7" s="52"/>
      <c r="W7" s="52"/>
      <c r="X7" s="52"/>
      <c r="Y7" s="52" t="s">
        <v>100</v>
      </c>
      <c r="Z7" s="52"/>
      <c r="AA7" s="52"/>
      <c r="AB7" s="52"/>
      <c r="AC7" s="52"/>
      <c r="AD7" s="52"/>
      <c r="AE7" s="52"/>
      <c r="AF7" s="52"/>
      <c r="AG7" s="52"/>
      <c r="AH7" s="52" t="s">
        <v>101</v>
      </c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 t="s">
        <v>100</v>
      </c>
      <c r="AY7" s="52"/>
      <c r="AZ7" s="52"/>
      <c r="BA7" s="52"/>
      <c r="BB7" s="52"/>
      <c r="BC7" s="52"/>
      <c r="BD7" s="52"/>
      <c r="BE7" s="52"/>
      <c r="BF7" s="52"/>
      <c r="BG7" s="52" t="s">
        <v>101</v>
      </c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 t="s">
        <v>100</v>
      </c>
      <c r="BX7" s="52"/>
      <c r="BY7" s="52"/>
      <c r="BZ7" s="52"/>
      <c r="CA7" s="52"/>
      <c r="CB7" s="52"/>
      <c r="CC7" s="52"/>
      <c r="CD7" s="52"/>
      <c r="CE7" s="52"/>
      <c r="CF7" s="52" t="s">
        <v>101</v>
      </c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</row>
    <row r="8" spans="1:99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2"/>
      <c r="V8" s="52"/>
      <c r="W8" s="52"/>
      <c r="X8" s="52"/>
      <c r="Y8" s="52" t="s">
        <v>102</v>
      </c>
      <c r="Z8" s="52"/>
      <c r="AA8" s="52"/>
      <c r="AB8" s="52"/>
      <c r="AC8" s="52"/>
      <c r="AD8" s="52"/>
      <c r="AE8" s="52"/>
      <c r="AF8" s="52"/>
      <c r="AG8" s="52"/>
      <c r="AH8" s="52" t="s">
        <v>103</v>
      </c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 t="s">
        <v>102</v>
      </c>
      <c r="AY8" s="52"/>
      <c r="AZ8" s="52"/>
      <c r="BA8" s="52"/>
      <c r="BB8" s="52"/>
      <c r="BC8" s="52"/>
      <c r="BD8" s="52"/>
      <c r="BE8" s="52"/>
      <c r="BF8" s="52"/>
      <c r="BG8" s="52" t="s">
        <v>103</v>
      </c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 t="s">
        <v>102</v>
      </c>
      <c r="BX8" s="52"/>
      <c r="BY8" s="52"/>
      <c r="BZ8" s="52"/>
      <c r="CA8" s="52"/>
      <c r="CB8" s="52"/>
      <c r="CC8" s="52"/>
      <c r="CD8" s="52"/>
      <c r="CE8" s="52"/>
      <c r="CF8" s="52" t="s">
        <v>103</v>
      </c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</row>
    <row r="9" spans="1:99" ht="12.7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2"/>
      <c r="V9" s="52"/>
      <c r="W9" s="52"/>
      <c r="X9" s="52"/>
      <c r="Y9" s="52" t="s">
        <v>104</v>
      </c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 t="s">
        <v>104</v>
      </c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 t="s">
        <v>104</v>
      </c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</row>
    <row r="10" spans="1:99" ht="13.5" thickBot="1">
      <c r="A10" s="44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5">
        <v>2</v>
      </c>
      <c r="V10" s="45"/>
      <c r="W10" s="45"/>
      <c r="X10" s="45"/>
      <c r="Y10" s="45">
        <v>3</v>
      </c>
      <c r="Z10" s="45"/>
      <c r="AA10" s="45"/>
      <c r="AB10" s="45"/>
      <c r="AC10" s="45"/>
      <c r="AD10" s="45"/>
      <c r="AE10" s="45"/>
      <c r="AF10" s="45"/>
      <c r="AG10" s="45"/>
      <c r="AH10" s="45">
        <v>4</v>
      </c>
      <c r="AI10" s="45"/>
      <c r="AJ10" s="45"/>
      <c r="AK10" s="45"/>
      <c r="AL10" s="45"/>
      <c r="AM10" s="45"/>
      <c r="AN10" s="45"/>
      <c r="AO10" s="45"/>
      <c r="AP10" s="45">
        <v>5</v>
      </c>
      <c r="AQ10" s="45"/>
      <c r="AR10" s="45"/>
      <c r="AS10" s="45"/>
      <c r="AT10" s="45"/>
      <c r="AU10" s="45"/>
      <c r="AV10" s="45"/>
      <c r="AW10" s="45"/>
      <c r="AX10" s="45">
        <v>6</v>
      </c>
      <c r="AY10" s="45"/>
      <c r="AZ10" s="45"/>
      <c r="BA10" s="45"/>
      <c r="BB10" s="45"/>
      <c r="BC10" s="45"/>
      <c r="BD10" s="45"/>
      <c r="BE10" s="45"/>
      <c r="BF10" s="45"/>
      <c r="BG10" s="45">
        <v>7</v>
      </c>
      <c r="BH10" s="45"/>
      <c r="BI10" s="45"/>
      <c r="BJ10" s="45"/>
      <c r="BK10" s="45"/>
      <c r="BL10" s="45"/>
      <c r="BM10" s="45"/>
      <c r="BN10" s="45"/>
      <c r="BO10" s="45">
        <v>8</v>
      </c>
      <c r="BP10" s="45"/>
      <c r="BQ10" s="45"/>
      <c r="BR10" s="45"/>
      <c r="BS10" s="45"/>
      <c r="BT10" s="45"/>
      <c r="BU10" s="45"/>
      <c r="BV10" s="45"/>
      <c r="BW10" s="45">
        <v>9</v>
      </c>
      <c r="BX10" s="45"/>
      <c r="BY10" s="45"/>
      <c r="BZ10" s="45"/>
      <c r="CA10" s="45"/>
      <c r="CB10" s="45"/>
      <c r="CC10" s="45"/>
      <c r="CD10" s="45"/>
      <c r="CE10" s="45"/>
      <c r="CF10" s="45">
        <v>10</v>
      </c>
      <c r="CG10" s="45"/>
      <c r="CH10" s="45"/>
      <c r="CI10" s="45"/>
      <c r="CJ10" s="45"/>
      <c r="CK10" s="45"/>
      <c r="CL10" s="45"/>
      <c r="CM10" s="45"/>
      <c r="CN10" s="45">
        <v>11</v>
      </c>
      <c r="CO10" s="45"/>
      <c r="CP10" s="45"/>
      <c r="CQ10" s="45"/>
      <c r="CR10" s="45"/>
      <c r="CS10" s="45"/>
      <c r="CT10" s="45"/>
      <c r="CU10" s="45"/>
    </row>
    <row r="11" spans="1:99" ht="69.75" customHeight="1">
      <c r="A11" s="136" t="s">
        <v>275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2" t="s">
        <v>87</v>
      </c>
      <c r="V11" s="132"/>
      <c r="W11" s="132"/>
      <c r="X11" s="132"/>
      <c r="Y11" s="133"/>
      <c r="Z11" s="133"/>
      <c r="AA11" s="133"/>
      <c r="AB11" s="133"/>
      <c r="AC11" s="133"/>
      <c r="AD11" s="133"/>
      <c r="AE11" s="133"/>
      <c r="AF11" s="133"/>
      <c r="AG11" s="133"/>
      <c r="AH11" s="49"/>
      <c r="AI11" s="49"/>
      <c r="AJ11" s="49"/>
      <c r="AK11" s="49"/>
      <c r="AL11" s="49"/>
      <c r="AM11" s="49"/>
      <c r="AN11" s="49"/>
      <c r="AO11" s="49"/>
      <c r="AP11" s="134"/>
      <c r="AQ11" s="134"/>
      <c r="AR11" s="134"/>
      <c r="AS11" s="134"/>
      <c r="AT11" s="134"/>
      <c r="AU11" s="134"/>
      <c r="AV11" s="134"/>
      <c r="AW11" s="134"/>
      <c r="AX11" s="133"/>
      <c r="AY11" s="133"/>
      <c r="AZ11" s="133"/>
      <c r="BA11" s="133"/>
      <c r="BB11" s="133"/>
      <c r="BC11" s="133"/>
      <c r="BD11" s="133"/>
      <c r="BE11" s="133"/>
      <c r="BF11" s="133"/>
      <c r="BG11" s="49"/>
      <c r="BH11" s="49"/>
      <c r="BI11" s="49"/>
      <c r="BJ11" s="49"/>
      <c r="BK11" s="49"/>
      <c r="BL11" s="49"/>
      <c r="BM11" s="49"/>
      <c r="BN11" s="49"/>
      <c r="BO11" s="134"/>
      <c r="BP11" s="134"/>
      <c r="BQ11" s="134"/>
      <c r="BR11" s="134"/>
      <c r="BS11" s="134"/>
      <c r="BT11" s="134"/>
      <c r="BU11" s="134"/>
      <c r="BV11" s="134"/>
      <c r="BW11" s="133"/>
      <c r="BX11" s="133"/>
      <c r="BY11" s="133"/>
      <c r="BZ11" s="133"/>
      <c r="CA11" s="133"/>
      <c r="CB11" s="133"/>
      <c r="CC11" s="133"/>
      <c r="CD11" s="133"/>
      <c r="CE11" s="133"/>
      <c r="CF11" s="49"/>
      <c r="CG11" s="49"/>
      <c r="CH11" s="49"/>
      <c r="CI11" s="49"/>
      <c r="CJ11" s="49"/>
      <c r="CK11" s="49"/>
      <c r="CL11" s="49"/>
      <c r="CM11" s="49"/>
      <c r="CN11" s="135"/>
      <c r="CO11" s="135"/>
      <c r="CP11" s="135"/>
      <c r="CQ11" s="135"/>
      <c r="CR11" s="135"/>
      <c r="CS11" s="135"/>
      <c r="CT11" s="135"/>
      <c r="CU11" s="135"/>
    </row>
    <row r="12" spans="1:99" ht="1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132"/>
      <c r="V12" s="132"/>
      <c r="W12" s="132"/>
      <c r="X12" s="132"/>
      <c r="Y12" s="129"/>
      <c r="Z12" s="129"/>
      <c r="AA12" s="129"/>
      <c r="AB12" s="129"/>
      <c r="AC12" s="129"/>
      <c r="AD12" s="129"/>
      <c r="AE12" s="129"/>
      <c r="AF12" s="129"/>
      <c r="AG12" s="129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9"/>
      <c r="AY12" s="129"/>
      <c r="AZ12" s="129"/>
      <c r="BA12" s="129"/>
      <c r="BB12" s="129"/>
      <c r="BC12" s="129"/>
      <c r="BD12" s="129"/>
      <c r="BE12" s="129"/>
      <c r="BF12" s="129"/>
      <c r="BG12" s="128"/>
      <c r="BH12" s="128"/>
      <c r="BI12" s="128"/>
      <c r="BJ12" s="128"/>
      <c r="BK12" s="128"/>
      <c r="BL12" s="128"/>
      <c r="BM12" s="128"/>
      <c r="BN12" s="128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8"/>
      <c r="CG12" s="128"/>
      <c r="CH12" s="128"/>
      <c r="CI12" s="128"/>
      <c r="CJ12" s="128"/>
      <c r="CK12" s="128"/>
      <c r="CL12" s="128"/>
      <c r="CM12" s="128"/>
      <c r="CN12" s="130"/>
      <c r="CO12" s="130"/>
      <c r="CP12" s="130"/>
      <c r="CQ12" s="130"/>
      <c r="CR12" s="130"/>
      <c r="CS12" s="130"/>
      <c r="CT12" s="130"/>
      <c r="CU12" s="130"/>
    </row>
    <row r="13" spans="1:99" ht="15" customHeight="1" thickBot="1">
      <c r="A13" s="131" t="s">
        <v>58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75" t="s">
        <v>47</v>
      </c>
      <c r="V13" s="75"/>
      <c r="W13" s="75"/>
      <c r="X13" s="75"/>
      <c r="Y13" s="126" t="s">
        <v>108</v>
      </c>
      <c r="Z13" s="126"/>
      <c r="AA13" s="126"/>
      <c r="AB13" s="126"/>
      <c r="AC13" s="126"/>
      <c r="AD13" s="126"/>
      <c r="AE13" s="126"/>
      <c r="AF13" s="126"/>
      <c r="AG13" s="126"/>
      <c r="AH13" s="126" t="s">
        <v>108</v>
      </c>
      <c r="AI13" s="126"/>
      <c r="AJ13" s="126"/>
      <c r="AK13" s="126"/>
      <c r="AL13" s="126"/>
      <c r="AM13" s="126"/>
      <c r="AN13" s="126"/>
      <c r="AO13" s="126"/>
      <c r="AP13" s="76">
        <f>SUM(AP11:AW12)</f>
        <v>0</v>
      </c>
      <c r="AQ13" s="76"/>
      <c r="AR13" s="76"/>
      <c r="AS13" s="76"/>
      <c r="AT13" s="76"/>
      <c r="AU13" s="76"/>
      <c r="AV13" s="76"/>
      <c r="AW13" s="76"/>
      <c r="AX13" s="126" t="s">
        <v>108</v>
      </c>
      <c r="AY13" s="126"/>
      <c r="AZ13" s="126"/>
      <c r="BA13" s="126"/>
      <c r="BB13" s="126"/>
      <c r="BC13" s="126"/>
      <c r="BD13" s="126"/>
      <c r="BE13" s="126"/>
      <c r="BF13" s="126"/>
      <c r="BG13" s="126" t="s">
        <v>108</v>
      </c>
      <c r="BH13" s="126"/>
      <c r="BI13" s="126"/>
      <c r="BJ13" s="126"/>
      <c r="BK13" s="126"/>
      <c r="BL13" s="126"/>
      <c r="BM13" s="126"/>
      <c r="BN13" s="126"/>
      <c r="BO13" s="76">
        <f>BO11</f>
        <v>0</v>
      </c>
      <c r="BP13" s="76"/>
      <c r="BQ13" s="76"/>
      <c r="BR13" s="76"/>
      <c r="BS13" s="76"/>
      <c r="BT13" s="76"/>
      <c r="BU13" s="76"/>
      <c r="BV13" s="76"/>
      <c r="BW13" s="126" t="s">
        <v>108</v>
      </c>
      <c r="BX13" s="126"/>
      <c r="BY13" s="126"/>
      <c r="BZ13" s="126"/>
      <c r="CA13" s="126"/>
      <c r="CB13" s="126"/>
      <c r="CC13" s="126"/>
      <c r="CD13" s="126"/>
      <c r="CE13" s="126"/>
      <c r="CF13" s="126" t="s">
        <v>108</v>
      </c>
      <c r="CG13" s="126"/>
      <c r="CH13" s="126"/>
      <c r="CI13" s="126"/>
      <c r="CJ13" s="126"/>
      <c r="CK13" s="126"/>
      <c r="CL13" s="126"/>
      <c r="CM13" s="126"/>
      <c r="CN13" s="127">
        <f>CN11</f>
        <v>0</v>
      </c>
      <c r="CO13" s="127"/>
      <c r="CP13" s="127"/>
      <c r="CQ13" s="127"/>
      <c r="CR13" s="127"/>
      <c r="CS13" s="127"/>
      <c r="CT13" s="127"/>
      <c r="CU13" s="127"/>
    </row>
  </sheetData>
  <sheetProtection selectLockedCells="1" selectUnlockedCells="1"/>
  <mergeCells count="99">
    <mergeCell ref="BW5:CU5"/>
    <mergeCell ref="AP6:AW6"/>
    <mergeCell ref="CN6:CU6"/>
    <mergeCell ref="CF6:CM6"/>
    <mergeCell ref="U5:X5"/>
    <mergeCell ref="A1:CU2"/>
    <mergeCell ref="A4:T4"/>
    <mergeCell ref="U4:X4"/>
    <mergeCell ref="Y4:AW4"/>
    <mergeCell ref="AX4:BV4"/>
    <mergeCell ref="BW4:CU4"/>
    <mergeCell ref="A5:T5"/>
    <mergeCell ref="Y5:AW5"/>
    <mergeCell ref="AX5:BV5"/>
    <mergeCell ref="AX7:BF7"/>
    <mergeCell ref="AX6:BF6"/>
    <mergeCell ref="BG6:BN6"/>
    <mergeCell ref="BO6:BV6"/>
    <mergeCell ref="BW6:CE6"/>
    <mergeCell ref="A6:T6"/>
    <mergeCell ref="U6:X6"/>
    <mergeCell ref="Y6:AG6"/>
    <mergeCell ref="AH6:AO6"/>
    <mergeCell ref="A8:T8"/>
    <mergeCell ref="U8:X8"/>
    <mergeCell ref="Y8:AG8"/>
    <mergeCell ref="AH8:AO8"/>
    <mergeCell ref="AP8:AW8"/>
    <mergeCell ref="A7:T7"/>
    <mergeCell ref="U7:X7"/>
    <mergeCell ref="Y7:AG7"/>
    <mergeCell ref="AH7:AO7"/>
    <mergeCell ref="AP7:AW7"/>
    <mergeCell ref="CN8:CU8"/>
    <mergeCell ref="BG7:BN7"/>
    <mergeCell ref="BO7:BV7"/>
    <mergeCell ref="BW7:CE7"/>
    <mergeCell ref="CF7:CM7"/>
    <mergeCell ref="CN7:CU7"/>
    <mergeCell ref="AX9:BF9"/>
    <mergeCell ref="AX8:BF8"/>
    <mergeCell ref="BG8:BN8"/>
    <mergeCell ref="BO8:BV8"/>
    <mergeCell ref="BW8:CE8"/>
    <mergeCell ref="CF8:CM8"/>
    <mergeCell ref="AP10:AW10"/>
    <mergeCell ref="A9:T9"/>
    <mergeCell ref="U9:X9"/>
    <mergeCell ref="Y9:AG9"/>
    <mergeCell ref="AH9:AO9"/>
    <mergeCell ref="AP9:AW9"/>
    <mergeCell ref="BG10:BN10"/>
    <mergeCell ref="BO10:BV10"/>
    <mergeCell ref="BW10:CE10"/>
    <mergeCell ref="CF10:CM10"/>
    <mergeCell ref="CN10:CU10"/>
    <mergeCell ref="BG9:BN9"/>
    <mergeCell ref="BO9:BV9"/>
    <mergeCell ref="BW9:CE9"/>
    <mergeCell ref="CF9:CM9"/>
    <mergeCell ref="CN9:CU9"/>
    <mergeCell ref="A11:T11"/>
    <mergeCell ref="U11:X11"/>
    <mergeCell ref="Y11:AG11"/>
    <mergeCell ref="AH11:AO11"/>
    <mergeCell ref="AP11:AW11"/>
    <mergeCell ref="AX10:BF10"/>
    <mergeCell ref="A10:T10"/>
    <mergeCell ref="U10:X10"/>
    <mergeCell ref="Y10:AG10"/>
    <mergeCell ref="AH10:AO10"/>
    <mergeCell ref="AX11:BF11"/>
    <mergeCell ref="BG11:BN11"/>
    <mergeCell ref="BO11:BV11"/>
    <mergeCell ref="BW11:CE11"/>
    <mergeCell ref="CF11:CM11"/>
    <mergeCell ref="CN11:CU11"/>
    <mergeCell ref="A12:T12"/>
    <mergeCell ref="U12:X12"/>
    <mergeCell ref="Y12:AG12"/>
    <mergeCell ref="AH12:AO12"/>
    <mergeCell ref="AP12:AW12"/>
    <mergeCell ref="AX12:BF12"/>
    <mergeCell ref="BG12:BN12"/>
    <mergeCell ref="BO12:BV12"/>
    <mergeCell ref="BW12:CE12"/>
    <mergeCell ref="CF12:CM12"/>
    <mergeCell ref="CN12:CU12"/>
    <mergeCell ref="A13:T13"/>
    <mergeCell ref="U13:X13"/>
    <mergeCell ref="Y13:AG13"/>
    <mergeCell ref="AH13:AO13"/>
    <mergeCell ref="AP13:AW13"/>
    <mergeCell ref="AX13:BF13"/>
    <mergeCell ref="BG13:BN13"/>
    <mergeCell ref="BO13:BV13"/>
    <mergeCell ref="BW13:CE13"/>
    <mergeCell ref="CF13:CM13"/>
    <mergeCell ref="CN13:CU13"/>
  </mergeCells>
  <printOptions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zoomScale="120" zoomScaleNormal="120" zoomScalePageLayoutView="0" workbookViewId="0" topLeftCell="A7">
      <selection activeCell="CI35" sqref="CI35:CU35"/>
    </sheetView>
  </sheetViews>
  <sheetFormatPr defaultColWidth="1.37890625" defaultRowHeight="12.75"/>
  <cols>
    <col min="1" max="16384" width="1.37890625" style="1" customWidth="1"/>
  </cols>
  <sheetData>
    <row r="1" spans="1:99" ht="15.75">
      <c r="A1" s="15" t="s">
        <v>182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</row>
    <row r="3" spans="1:99" ht="12.75">
      <c r="A3" s="56" t="s">
        <v>25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7" t="s">
        <v>26</v>
      </c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 t="s">
        <v>26</v>
      </c>
      <c r="BD3" s="57"/>
      <c r="BE3" s="57"/>
      <c r="BF3" s="57"/>
      <c r="BG3" s="57"/>
      <c r="BH3" s="57"/>
      <c r="BI3" s="58" t="s">
        <v>27</v>
      </c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</row>
    <row r="4" spans="1:99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2" t="s">
        <v>110</v>
      </c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 t="s">
        <v>28</v>
      </c>
      <c r="BD4" s="52"/>
      <c r="BE4" s="52"/>
      <c r="BF4" s="52"/>
      <c r="BG4" s="52"/>
      <c r="BH4" s="52"/>
      <c r="BI4" s="52" t="s">
        <v>29</v>
      </c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 t="s">
        <v>30</v>
      </c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9" t="s">
        <v>282</v>
      </c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</row>
    <row r="5" spans="1:99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 t="s">
        <v>31</v>
      </c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 t="s">
        <v>32</v>
      </c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3" t="s">
        <v>33</v>
      </c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</row>
    <row r="6" spans="1:99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 t="s">
        <v>34</v>
      </c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3" t="s">
        <v>35</v>
      </c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 t="s">
        <v>35</v>
      </c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</row>
    <row r="7" spans="1:99" ht="13.5" thickBot="1">
      <c r="A7" s="44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5">
        <v>2</v>
      </c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>
        <v>3</v>
      </c>
      <c r="BD7" s="45"/>
      <c r="BE7" s="45"/>
      <c r="BF7" s="45"/>
      <c r="BG7" s="45"/>
      <c r="BH7" s="45"/>
      <c r="BI7" s="45">
        <v>3</v>
      </c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>
        <v>4</v>
      </c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6">
        <v>5</v>
      </c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</row>
    <row r="8" spans="1:99" ht="15" customHeight="1" thickBot="1">
      <c r="A8" s="47" t="s">
        <v>183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8" t="s">
        <v>184</v>
      </c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158" t="s">
        <v>78</v>
      </c>
      <c r="BD8" s="158"/>
      <c r="BE8" s="158"/>
      <c r="BF8" s="158"/>
      <c r="BG8" s="158"/>
      <c r="BH8" s="158"/>
      <c r="BI8" s="133">
        <f>'взносы на обязат.стахование'!BR74</f>
        <v>32289399.647760008</v>
      </c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>
        <f>BI8</f>
        <v>32289399.647760008</v>
      </c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259">
        <f>BI8</f>
        <v>32289399.647760008</v>
      </c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</row>
    <row r="9" spans="1:99" ht="15" customHeight="1" thickBot="1">
      <c r="A9" s="38" t="s">
        <v>113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48" t="s">
        <v>114</v>
      </c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155" t="s">
        <v>87</v>
      </c>
      <c r="BD9" s="155"/>
      <c r="BE9" s="155"/>
      <c r="BF9" s="155"/>
      <c r="BG9" s="155"/>
      <c r="BH9" s="155"/>
      <c r="BI9" s="138">
        <f>'пособие д-и'!AP13</f>
        <v>0</v>
      </c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38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38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</row>
    <row r="10" spans="1:99" ht="15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154"/>
      <c r="BD10" s="154"/>
      <c r="BE10" s="154"/>
      <c r="BF10" s="154"/>
      <c r="BG10" s="154"/>
      <c r="BH10" s="154"/>
      <c r="BI10" s="36">
        <f>BI8+BI9</f>
        <v>32289399.647760008</v>
      </c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</row>
    <row r="11" spans="1:18" s="17" customFormat="1" ht="11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99" s="18" customFormat="1" ht="11.25">
      <c r="A12" s="142" t="s">
        <v>185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</row>
    <row r="13" spans="1:99" s="17" customFormat="1" ht="11.2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</row>
    <row r="16" spans="1:99" ht="12.75">
      <c r="A16" s="15" t="s">
        <v>116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 t="s">
        <v>117</v>
      </c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</row>
    <row r="18" spans="1:99" ht="12.75">
      <c r="A18" s="57" t="s">
        <v>25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9" t="s">
        <v>26</v>
      </c>
      <c r="BE18" s="59"/>
      <c r="BF18" s="59"/>
      <c r="BG18" s="59"/>
      <c r="BH18" s="59"/>
      <c r="BI18" s="58" t="s">
        <v>27</v>
      </c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</row>
    <row r="19" spans="1:99" ht="12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3" t="s">
        <v>28</v>
      </c>
      <c r="BE19" s="53"/>
      <c r="BF19" s="53"/>
      <c r="BG19" s="53"/>
      <c r="BH19" s="53"/>
      <c r="BI19" s="52" t="s">
        <v>29</v>
      </c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 t="s">
        <v>30</v>
      </c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9" t="s">
        <v>282</v>
      </c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</row>
    <row r="20" spans="1:99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3"/>
      <c r="BE20" s="53"/>
      <c r="BF20" s="53"/>
      <c r="BG20" s="53"/>
      <c r="BH20" s="53"/>
      <c r="BI20" s="52" t="s">
        <v>31</v>
      </c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 t="s">
        <v>32</v>
      </c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3" t="s">
        <v>33</v>
      </c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</row>
    <row r="21" spans="1:99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3"/>
      <c r="BE21" s="53"/>
      <c r="BF21" s="53"/>
      <c r="BG21" s="53"/>
      <c r="BH21" s="53"/>
      <c r="BI21" s="52" t="s">
        <v>34</v>
      </c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3" t="s">
        <v>35</v>
      </c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 t="s">
        <v>35</v>
      </c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</row>
    <row r="22" spans="1:99" ht="13.5" thickBot="1">
      <c r="A22" s="66">
        <v>1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84">
        <v>3</v>
      </c>
      <c r="BE22" s="84"/>
      <c r="BF22" s="84"/>
      <c r="BG22" s="84"/>
      <c r="BH22" s="84"/>
      <c r="BI22" s="45">
        <v>3</v>
      </c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>
        <v>4</v>
      </c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6">
        <v>5</v>
      </c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</row>
    <row r="23" spans="1:99" ht="13.5" thickBot="1">
      <c r="A23" s="151" t="s">
        <v>118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48" t="s">
        <v>78</v>
      </c>
      <c r="BE23" s="48"/>
      <c r="BF23" s="48"/>
      <c r="BG23" s="48"/>
      <c r="BH23" s="48"/>
      <c r="BI23" s="133">
        <f>BI25+BI26</f>
        <v>29773031.6301</v>
      </c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>
        <v>29773031.63</v>
      </c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259">
        <v>29773031.63</v>
      </c>
      <c r="CJ23" s="259"/>
      <c r="CK23" s="259"/>
      <c r="CL23" s="259"/>
      <c r="CM23" s="259"/>
      <c r="CN23" s="259"/>
      <c r="CO23" s="259"/>
      <c r="CP23" s="259"/>
      <c r="CQ23" s="259"/>
      <c r="CR23" s="259"/>
      <c r="CS23" s="259"/>
      <c r="CT23" s="259"/>
      <c r="CU23" s="259"/>
    </row>
    <row r="24" spans="1:99" ht="12.75">
      <c r="A24" s="149" t="s">
        <v>119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48"/>
      <c r="BE24" s="48"/>
      <c r="BF24" s="48"/>
      <c r="BG24" s="48"/>
      <c r="BH24" s="48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</row>
    <row r="25" spans="1:99" ht="26.25" customHeight="1">
      <c r="A25" s="313" t="s">
        <v>120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105" t="s">
        <v>87</v>
      </c>
      <c r="BE25" s="105"/>
      <c r="BF25" s="105"/>
      <c r="BG25" s="105"/>
      <c r="BH25" s="105"/>
      <c r="BI25" s="138">
        <f>'взносы на обязат.стахование'!BR15+'взносы на обязат.стахование'!BR33+'взносы на обязат.стахование'!BR46+'взносы на обязат.стахование'!BR61-0.03</f>
        <v>1195278.9447999997</v>
      </c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>
        <v>1195278.94</v>
      </c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>
        <v>1195278.94</v>
      </c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</row>
    <row r="26" spans="1:99" ht="26.25" customHeight="1">
      <c r="A26" s="313" t="s">
        <v>122</v>
      </c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105"/>
      <c r="BE26" s="105"/>
      <c r="BF26" s="105"/>
      <c r="BG26" s="105"/>
      <c r="BH26" s="105"/>
      <c r="BI26" s="138">
        <f>'взносы на обязат.стахование'!BR16+'взносы на обязат.стахование'!BR34+'взносы на обязат.стахование'!BR47+'взносы на обязат.стахование'!BR62+'пособие д-и'!AP11</f>
        <v>28577752.6853</v>
      </c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>
        <v>28577752.69</v>
      </c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>
        <v>28577752.69</v>
      </c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</row>
    <row r="27" spans="1:99" ht="15" customHeight="1">
      <c r="A27" s="139" t="s">
        <v>124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39" t="s">
        <v>89</v>
      </c>
      <c r="BE27" s="39"/>
      <c r="BF27" s="39"/>
      <c r="BG27" s="39"/>
      <c r="BH27" s="39"/>
      <c r="BI27" s="138">
        <f>SUM(BI28:BU31)</f>
        <v>2334431</v>
      </c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>
        <v>2334431</v>
      </c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>
        <v>2334431</v>
      </c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</row>
    <row r="28" spans="1:99" ht="30" customHeight="1">
      <c r="A28" s="137" t="s">
        <v>305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05" t="s">
        <v>126</v>
      </c>
      <c r="BE28" s="105"/>
      <c r="BF28" s="105"/>
      <c r="BG28" s="105"/>
      <c r="BH28" s="105"/>
      <c r="BI28" s="138">
        <f>'взносы на обязат.стахование'!BR17+'взносы на обязат.стахование'!BR35+'взносы на обязат.стахование'!BR48+'взносы на обязат.стахование'!BR63+3623.69</f>
        <v>521525</v>
      </c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>
        <v>521525</v>
      </c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43">
        <v>521525</v>
      </c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</row>
    <row r="29" spans="1:99" ht="30" customHeight="1">
      <c r="A29" s="137" t="s">
        <v>306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05"/>
      <c r="BE29" s="105"/>
      <c r="BF29" s="105"/>
      <c r="BG29" s="105"/>
      <c r="BH29" s="105"/>
      <c r="BI29" s="138">
        <f>'взносы на обязат.стахование'!BR18+'взносы на обязат.стахование'!BR36+'взносы на обязат.стахование'!BR49+'взносы на обязат.стахование'!BR64</f>
        <v>0</v>
      </c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>
        <v>0</v>
      </c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43">
        <v>0</v>
      </c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</row>
    <row r="30" spans="1:99" ht="30" customHeight="1">
      <c r="A30" s="137" t="s">
        <v>307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05"/>
      <c r="BE30" s="105"/>
      <c r="BF30" s="105"/>
      <c r="BG30" s="105"/>
      <c r="BH30" s="105"/>
      <c r="BI30" s="138">
        <f>'взносы на обязат.стахование'!BR19+'взносы на обязат.стахование'!BR37+'взносы на обязат.стахование'!BR50+'взносы на обязат.стахование'!BR65</f>
        <v>1812906</v>
      </c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>
        <v>1812906</v>
      </c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43">
        <v>1812906</v>
      </c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</row>
    <row r="31" spans="1:99" ht="22.5" customHeight="1">
      <c r="A31" s="137" t="s">
        <v>308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05"/>
      <c r="BE31" s="105"/>
      <c r="BF31" s="105"/>
      <c r="BG31" s="105"/>
      <c r="BH31" s="105"/>
      <c r="BI31" s="138">
        <f>'взносы на обязат.стахование'!BR20+'взносы на обязат.стахование'!BR38+'взносы на обязат.стахование'!BR51+'взносы на обязат.стахование'!BR66</f>
        <v>0</v>
      </c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>
        <v>0</v>
      </c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43">
        <v>0</v>
      </c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</row>
    <row r="32" spans="1:99" ht="15" customHeight="1">
      <c r="A32" s="139" t="s">
        <v>129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39" t="s">
        <v>130</v>
      </c>
      <c r="BE32" s="39"/>
      <c r="BF32" s="39"/>
      <c r="BG32" s="39"/>
      <c r="BH32" s="39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</row>
    <row r="33" spans="1:99" ht="27" customHeight="1">
      <c r="A33" s="143" t="s">
        <v>131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39" t="s">
        <v>132</v>
      </c>
      <c r="BE33" s="39"/>
      <c r="BF33" s="39"/>
      <c r="BG33" s="39"/>
      <c r="BH33" s="39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</row>
    <row r="34" spans="1:99" ht="29.25" customHeight="1">
      <c r="A34" s="143" t="s">
        <v>133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39" t="s">
        <v>134</v>
      </c>
      <c r="BE34" s="39"/>
      <c r="BF34" s="39"/>
      <c r="BG34" s="39"/>
      <c r="BH34" s="39"/>
      <c r="BI34" s="138">
        <f>'взносы на обязат.стахование'!BR21+'взносы на обязат.стахование'!BR39+'взносы на обязат.стахование'!BR52+'взносы на обязат.стахование'!BR67-0.01</f>
        <v>185560.66765999998</v>
      </c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>
        <v>185560.67</v>
      </c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43">
        <v>185560.67</v>
      </c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</row>
    <row r="35" spans="1:99" ht="15" customHeight="1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75" t="s">
        <v>135</v>
      </c>
      <c r="BE35" s="75"/>
      <c r="BF35" s="75"/>
      <c r="BG35" s="75"/>
      <c r="BH35" s="75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</row>
  </sheetData>
  <sheetProtection selectLockedCells="1" selectUnlockedCells="1"/>
  <mergeCells count="127">
    <mergeCell ref="A3:AQ3"/>
    <mergeCell ref="AR3:BB3"/>
    <mergeCell ref="BC3:BH3"/>
    <mergeCell ref="BI3:CU3"/>
    <mergeCell ref="A4:AQ4"/>
    <mergeCell ref="AR4:BB4"/>
    <mergeCell ref="BC4:BH4"/>
    <mergeCell ref="BI4:BU4"/>
    <mergeCell ref="BV4:CH4"/>
    <mergeCell ref="CI4:CU4"/>
    <mergeCell ref="A5:AQ5"/>
    <mergeCell ref="AR5:BB5"/>
    <mergeCell ref="BC5:BH5"/>
    <mergeCell ref="BI5:BU5"/>
    <mergeCell ref="BV5:CH5"/>
    <mergeCell ref="CI5:CU5"/>
    <mergeCell ref="A6:AQ6"/>
    <mergeCell ref="AR6:BB6"/>
    <mergeCell ref="BC6:BH6"/>
    <mergeCell ref="BI6:BU6"/>
    <mergeCell ref="BV6:CH6"/>
    <mergeCell ref="CI6:CU6"/>
    <mergeCell ref="A7:AQ7"/>
    <mergeCell ref="AR7:BB7"/>
    <mergeCell ref="BC7:BH7"/>
    <mergeCell ref="BI7:BU7"/>
    <mergeCell ref="BV7:CH7"/>
    <mergeCell ref="CI7:CU7"/>
    <mergeCell ref="A8:AQ8"/>
    <mergeCell ref="AR8:BB8"/>
    <mergeCell ref="BC8:BH8"/>
    <mergeCell ref="BI8:BU8"/>
    <mergeCell ref="BV8:CH8"/>
    <mergeCell ref="CI8:CU8"/>
    <mergeCell ref="A9:AQ9"/>
    <mergeCell ref="AR9:BB9"/>
    <mergeCell ref="BC9:BH9"/>
    <mergeCell ref="BI9:BU9"/>
    <mergeCell ref="BV9:CH9"/>
    <mergeCell ref="CI9:CU9"/>
    <mergeCell ref="A10:AQ10"/>
    <mergeCell ref="AR10:BB10"/>
    <mergeCell ref="BC10:BH10"/>
    <mergeCell ref="BI10:BU10"/>
    <mergeCell ref="BV10:CH10"/>
    <mergeCell ref="CI10:CU10"/>
    <mergeCell ref="A12:CU13"/>
    <mergeCell ref="A18:BC18"/>
    <mergeCell ref="BD18:BH18"/>
    <mergeCell ref="B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4"/>
    <mergeCell ref="BI23:BU24"/>
    <mergeCell ref="BV23:CH24"/>
    <mergeCell ref="CI23:CU24"/>
    <mergeCell ref="A24:BC24"/>
    <mergeCell ref="A25:BC25"/>
    <mergeCell ref="BD25:BH26"/>
    <mergeCell ref="BI25:BU25"/>
    <mergeCell ref="BV25:CH25"/>
    <mergeCell ref="CI25:CU25"/>
    <mergeCell ref="A26:BC26"/>
    <mergeCell ref="BI26:BU26"/>
    <mergeCell ref="BV26:CH26"/>
    <mergeCell ref="CI26:CU26"/>
    <mergeCell ref="CI27:CU27"/>
    <mergeCell ref="A28:BC28"/>
    <mergeCell ref="BD28:BH31"/>
    <mergeCell ref="BI28:BU28"/>
    <mergeCell ref="BV28:CH28"/>
    <mergeCell ref="CI28:CU28"/>
    <mergeCell ref="A30:BC30"/>
    <mergeCell ref="BI30:BU30"/>
    <mergeCell ref="A27:BC27"/>
    <mergeCell ref="BD27:BH27"/>
    <mergeCell ref="BI27:BU27"/>
    <mergeCell ref="BV27:CH27"/>
    <mergeCell ref="BV33:CH33"/>
    <mergeCell ref="CI33:CU33"/>
    <mergeCell ref="A29:BC29"/>
    <mergeCell ref="BI29:BU29"/>
    <mergeCell ref="BV29:CH29"/>
    <mergeCell ref="CI29:CU29"/>
    <mergeCell ref="A31:BC31"/>
    <mergeCell ref="BI31:BU31"/>
    <mergeCell ref="A35:BC35"/>
    <mergeCell ref="BD35:BH35"/>
    <mergeCell ref="BI35:BU35"/>
    <mergeCell ref="BV35:CH35"/>
    <mergeCell ref="CI35:CU35"/>
    <mergeCell ref="A32:BC32"/>
    <mergeCell ref="BD32:BH32"/>
    <mergeCell ref="BI32:BU32"/>
    <mergeCell ref="A34:BC34"/>
    <mergeCell ref="BD34:BH34"/>
    <mergeCell ref="BI34:BU34"/>
    <mergeCell ref="BV34:CH34"/>
    <mergeCell ref="CI34:CU34"/>
    <mergeCell ref="A33:BC33"/>
    <mergeCell ref="BD33:BH33"/>
    <mergeCell ref="BI33:BU33"/>
    <mergeCell ref="BV32:CH32"/>
    <mergeCell ref="CI32:CU32"/>
    <mergeCell ref="BV30:CH30"/>
    <mergeCell ref="CI30:CU30"/>
    <mergeCell ref="BV31:CH31"/>
    <mergeCell ref="CI31:CU31"/>
  </mergeCells>
  <printOptions/>
  <pageMargins left="0.39375" right="0.39375" top="0.6208333333333333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14"/>
  <sheetViews>
    <sheetView zoomScale="120" zoomScaleNormal="120" zoomScalePageLayoutView="0" workbookViewId="0" topLeftCell="A1">
      <selection activeCell="BI10" sqref="BI10:BU12"/>
    </sheetView>
  </sheetViews>
  <sheetFormatPr defaultColWidth="1.37890625" defaultRowHeight="12.75"/>
  <cols>
    <col min="1" max="14" width="1.37890625" style="1" customWidth="1"/>
    <col min="15" max="15" width="1.625" style="1" customWidth="1"/>
    <col min="16" max="98" width="1.37890625" style="1" customWidth="1"/>
    <col min="99" max="99" width="0" style="1" hidden="1" customWidth="1"/>
    <col min="100" max="16384" width="1.37890625" style="1" customWidth="1"/>
  </cols>
  <sheetData>
    <row r="1" spans="1:99" ht="12.75">
      <c r="A1" s="15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</row>
    <row r="3" spans="1:99" ht="12.75">
      <c r="A3" s="56" t="s">
        <v>25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7" t="s">
        <v>26</v>
      </c>
      <c r="BE3" s="57"/>
      <c r="BF3" s="57"/>
      <c r="BG3" s="57"/>
      <c r="BH3" s="57"/>
      <c r="BI3" s="58" t="s">
        <v>27</v>
      </c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</row>
    <row r="4" spans="1:99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2" t="s">
        <v>28</v>
      </c>
      <c r="BE4" s="52"/>
      <c r="BF4" s="52"/>
      <c r="BG4" s="52"/>
      <c r="BH4" s="52"/>
      <c r="BI4" s="52" t="s">
        <v>29</v>
      </c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 t="s">
        <v>30</v>
      </c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9" t="s">
        <v>282</v>
      </c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</row>
    <row r="5" spans="1:99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2"/>
      <c r="BE5" s="52"/>
      <c r="BF5" s="52"/>
      <c r="BG5" s="52"/>
      <c r="BH5" s="52"/>
      <c r="BI5" s="52" t="s">
        <v>31</v>
      </c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 t="s">
        <v>32</v>
      </c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3" t="s">
        <v>33</v>
      </c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</row>
    <row r="6" spans="1:99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2"/>
      <c r="BE6" s="52"/>
      <c r="BF6" s="52"/>
      <c r="BG6" s="52"/>
      <c r="BH6" s="52"/>
      <c r="BI6" s="52" t="s">
        <v>34</v>
      </c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3" t="s">
        <v>35</v>
      </c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 t="s">
        <v>35</v>
      </c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</row>
    <row r="7" spans="1:99" ht="12.75">
      <c r="A7" s="44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84">
        <v>2</v>
      </c>
      <c r="BE7" s="84"/>
      <c r="BF7" s="84"/>
      <c r="BG7" s="84"/>
      <c r="BH7" s="84"/>
      <c r="BI7" s="45">
        <v>3</v>
      </c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>
        <v>4</v>
      </c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6">
        <v>5</v>
      </c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</row>
    <row r="8" spans="1:99" ht="12.75">
      <c r="A8" s="19" t="s">
        <v>51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48" t="s">
        <v>37</v>
      </c>
      <c r="BE8" s="48"/>
      <c r="BF8" s="48"/>
      <c r="BG8" s="48"/>
      <c r="BH8" s="48"/>
      <c r="BI8" s="85">
        <f>'оплата труда (тек.год)'!AE39</f>
        <v>106918541.88</v>
      </c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>
        <f>'опл труда 1и2 год'!AE37</f>
        <v>106918541.88</v>
      </c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6">
        <f>'опл труда 1и2 год'!AE74</f>
        <v>106918541.88</v>
      </c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</row>
    <row r="9" spans="1:99" ht="12.75">
      <c r="A9" s="83" t="s">
        <v>52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48"/>
      <c r="BE9" s="48"/>
      <c r="BF9" s="48"/>
      <c r="BG9" s="48"/>
      <c r="BH9" s="48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</row>
    <row r="10" spans="1:99" ht="12.75">
      <c r="A10" s="77" t="s">
        <v>53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8" t="s">
        <v>39</v>
      </c>
      <c r="BE10" s="78"/>
      <c r="BF10" s="78"/>
      <c r="BG10" s="78"/>
      <c r="BH10" s="78"/>
      <c r="BI10" s="79">
        <f>'пособие за первые три дня'!AP14</f>
        <v>532000</v>
      </c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80">
        <f>'пособие за первые три дня'!BO14</f>
        <v>532000</v>
      </c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1">
        <f>'пособие за первые три дня'!CN14</f>
        <v>532000</v>
      </c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</row>
    <row r="11" spans="1:99" ht="12.75">
      <c r="A11" s="82" t="s">
        <v>54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78"/>
      <c r="BE11" s="78"/>
      <c r="BF11" s="78"/>
      <c r="BG11" s="78"/>
      <c r="BH11" s="78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</row>
    <row r="12" spans="1:99" ht="12.75">
      <c r="A12" s="83" t="s">
        <v>55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78"/>
      <c r="BE12" s="78"/>
      <c r="BF12" s="78"/>
      <c r="BG12" s="78"/>
      <c r="BH12" s="78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</row>
    <row r="13" spans="1:99" ht="15" customHeight="1">
      <c r="A13" s="71" t="s">
        <v>56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39" t="s">
        <v>57</v>
      </c>
      <c r="BE13" s="39"/>
      <c r="BF13" s="39"/>
      <c r="BG13" s="39"/>
      <c r="BH13" s="39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</row>
    <row r="14" spans="1:99" ht="15" customHeight="1">
      <c r="A14" s="74" t="s">
        <v>58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5" t="s">
        <v>47</v>
      </c>
      <c r="BE14" s="75"/>
      <c r="BF14" s="75"/>
      <c r="BG14" s="75"/>
      <c r="BH14" s="75"/>
      <c r="BI14" s="76">
        <f>SUM(BI8:BU13)</f>
        <v>107450541.88</v>
      </c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>
        <f>SUM(BV8:CH13)</f>
        <v>107450541.88</v>
      </c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>
        <f>SUM(CI8:CU13)</f>
        <v>107450541.88</v>
      </c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</row>
  </sheetData>
  <sheetProtection selectLockedCells="1" selectUnlockedCells="1"/>
  <mergeCells count="45">
    <mergeCell ref="A3:BC3"/>
    <mergeCell ref="BD3:BH3"/>
    <mergeCell ref="BI3:CU3"/>
    <mergeCell ref="A4:BC4"/>
    <mergeCell ref="BD4:BH4"/>
    <mergeCell ref="BI4:BU4"/>
    <mergeCell ref="BV4:CH4"/>
    <mergeCell ref="CI4:CU4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7:BC7"/>
    <mergeCell ref="BD7:BH7"/>
    <mergeCell ref="BI7:BU7"/>
    <mergeCell ref="BV7:CH7"/>
    <mergeCell ref="CI7:CU7"/>
    <mergeCell ref="BD8:BH9"/>
    <mergeCell ref="BI8:BU9"/>
    <mergeCell ref="BV8:CH9"/>
    <mergeCell ref="CI8:CU9"/>
    <mergeCell ref="A9:BC9"/>
    <mergeCell ref="A10:BC10"/>
    <mergeCell ref="BD10:BH12"/>
    <mergeCell ref="BI10:BU12"/>
    <mergeCell ref="BV10:CH12"/>
    <mergeCell ref="CI10:CU12"/>
    <mergeCell ref="A11:BC11"/>
    <mergeCell ref="A12:BC12"/>
    <mergeCell ref="A13:BC13"/>
    <mergeCell ref="BD13:BH13"/>
    <mergeCell ref="BI13:BU13"/>
    <mergeCell ref="BV13:CH13"/>
    <mergeCell ref="CI13:CU13"/>
    <mergeCell ref="A14:BC14"/>
    <mergeCell ref="BD14:BH14"/>
    <mergeCell ref="BI14:BU14"/>
    <mergeCell ref="BV14:CH14"/>
    <mergeCell ref="CI14:CU14"/>
  </mergeCells>
  <printOptions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R41"/>
  <sheetViews>
    <sheetView zoomScalePageLayoutView="0" workbookViewId="0" topLeftCell="A28">
      <selection activeCell="AO38" sqref="AO38:AX38"/>
    </sheetView>
  </sheetViews>
  <sheetFormatPr defaultColWidth="1.37890625" defaultRowHeight="12.75"/>
  <cols>
    <col min="1" max="15" width="2.75390625" style="1" customWidth="1"/>
    <col min="16" max="30" width="1.37890625" style="1" customWidth="1"/>
    <col min="31" max="70" width="1.875" style="1" customWidth="1"/>
    <col min="71" max="16384" width="1.37890625" style="1" customWidth="1"/>
  </cols>
  <sheetData>
    <row r="1" spans="1:70" ht="12.75">
      <c r="A1" s="15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3" spans="1:70" ht="12.75" customHeight="1">
      <c r="A3" s="122" t="s">
        <v>283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</row>
    <row r="4" spans="1:70" ht="12.7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</row>
    <row r="6" spans="1:70" ht="12.75" customHeight="1">
      <c r="A6" s="56" t="s">
        <v>60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7" t="s">
        <v>26</v>
      </c>
      <c r="Q6" s="57"/>
      <c r="R6" s="57"/>
      <c r="S6" s="57"/>
      <c r="T6" s="57"/>
      <c r="U6" s="57" t="s">
        <v>61</v>
      </c>
      <c r="V6" s="57"/>
      <c r="W6" s="57"/>
      <c r="X6" s="57"/>
      <c r="Y6" s="57"/>
      <c r="Z6" s="57"/>
      <c r="AA6" s="57"/>
      <c r="AB6" s="57"/>
      <c r="AC6" s="57"/>
      <c r="AD6" s="57"/>
      <c r="AE6" s="123" t="s">
        <v>62</v>
      </c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57" t="s">
        <v>63</v>
      </c>
      <c r="BJ6" s="57"/>
      <c r="BK6" s="57"/>
      <c r="BL6" s="57"/>
      <c r="BM6" s="57"/>
      <c r="BN6" s="57"/>
      <c r="BO6" s="57"/>
      <c r="BP6" s="57"/>
      <c r="BQ6" s="57"/>
      <c r="BR6" s="57"/>
    </row>
    <row r="7" spans="1:70" ht="12.7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2" t="s">
        <v>28</v>
      </c>
      <c r="Q7" s="52"/>
      <c r="R7" s="52"/>
      <c r="S7" s="52"/>
      <c r="T7" s="52"/>
      <c r="U7" s="52" t="s">
        <v>64</v>
      </c>
      <c r="V7" s="52"/>
      <c r="W7" s="52"/>
      <c r="X7" s="52"/>
      <c r="Y7" s="52"/>
      <c r="Z7" s="52"/>
      <c r="AA7" s="52"/>
      <c r="AB7" s="52"/>
      <c r="AC7" s="52"/>
      <c r="AD7" s="52"/>
      <c r="AE7" s="57" t="s">
        <v>65</v>
      </c>
      <c r="AF7" s="57"/>
      <c r="AG7" s="57"/>
      <c r="AH7" s="57"/>
      <c r="AI7" s="57"/>
      <c r="AJ7" s="57"/>
      <c r="AK7" s="57"/>
      <c r="AL7" s="57"/>
      <c r="AM7" s="57"/>
      <c r="AN7" s="57"/>
      <c r="AO7" s="121" t="s">
        <v>66</v>
      </c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52" t="s">
        <v>67</v>
      </c>
      <c r="BJ7" s="52"/>
      <c r="BK7" s="52"/>
      <c r="BL7" s="52"/>
      <c r="BM7" s="52"/>
      <c r="BN7" s="52"/>
      <c r="BO7" s="52"/>
      <c r="BP7" s="52"/>
      <c r="BQ7" s="52"/>
      <c r="BR7" s="52"/>
    </row>
    <row r="8" spans="1:70" ht="12.7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2"/>
      <c r="Q8" s="52"/>
      <c r="R8" s="52"/>
      <c r="S8" s="52"/>
      <c r="T8" s="52"/>
      <c r="U8" s="52" t="s">
        <v>68</v>
      </c>
      <c r="V8" s="52"/>
      <c r="W8" s="52"/>
      <c r="X8" s="52"/>
      <c r="Y8" s="52"/>
      <c r="Z8" s="52"/>
      <c r="AA8" s="52"/>
      <c r="AB8" s="52"/>
      <c r="AC8" s="52"/>
      <c r="AD8" s="52"/>
      <c r="AE8" s="52" t="s">
        <v>69</v>
      </c>
      <c r="AF8" s="52"/>
      <c r="AG8" s="52"/>
      <c r="AH8" s="52"/>
      <c r="AI8" s="52"/>
      <c r="AJ8" s="52"/>
      <c r="AK8" s="52"/>
      <c r="AL8" s="52"/>
      <c r="AM8" s="52"/>
      <c r="AN8" s="52"/>
      <c r="AO8" s="57" t="s">
        <v>70</v>
      </c>
      <c r="AP8" s="57"/>
      <c r="AQ8" s="57"/>
      <c r="AR8" s="57"/>
      <c r="AS8" s="57"/>
      <c r="AT8" s="57"/>
      <c r="AU8" s="57"/>
      <c r="AV8" s="57"/>
      <c r="AW8" s="57"/>
      <c r="AX8" s="57"/>
      <c r="AY8" s="120" t="s">
        <v>71</v>
      </c>
      <c r="AZ8" s="120"/>
      <c r="BA8" s="120"/>
      <c r="BB8" s="120"/>
      <c r="BC8" s="120"/>
      <c r="BD8" s="120"/>
      <c r="BE8" s="120"/>
      <c r="BF8" s="120"/>
      <c r="BG8" s="120"/>
      <c r="BH8" s="120"/>
      <c r="BI8" s="52" t="s">
        <v>72</v>
      </c>
      <c r="BJ8" s="52"/>
      <c r="BK8" s="52"/>
      <c r="BL8" s="52"/>
      <c r="BM8" s="52"/>
      <c r="BN8" s="52"/>
      <c r="BO8" s="52"/>
      <c r="BP8" s="52"/>
      <c r="BQ8" s="52"/>
      <c r="BR8" s="52"/>
    </row>
    <row r="9" spans="1:70" ht="12.7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 t="s">
        <v>73</v>
      </c>
      <c r="AP9" s="52"/>
      <c r="AQ9" s="52"/>
      <c r="AR9" s="52"/>
      <c r="AS9" s="52"/>
      <c r="AT9" s="52"/>
      <c r="AU9" s="52"/>
      <c r="AV9" s="52"/>
      <c r="AW9" s="52"/>
      <c r="AX9" s="52"/>
      <c r="AY9" s="57" t="s">
        <v>74</v>
      </c>
      <c r="AZ9" s="57"/>
      <c r="BA9" s="57"/>
      <c r="BB9" s="57"/>
      <c r="BC9" s="57"/>
      <c r="BD9" s="57"/>
      <c r="BE9" s="57"/>
      <c r="BF9" s="57"/>
      <c r="BG9" s="57"/>
      <c r="BH9" s="57"/>
      <c r="BI9" s="52" t="s">
        <v>75</v>
      </c>
      <c r="BJ9" s="52"/>
      <c r="BK9" s="52"/>
      <c r="BL9" s="52"/>
      <c r="BM9" s="52"/>
      <c r="BN9" s="52"/>
      <c r="BO9" s="52"/>
      <c r="BP9" s="52"/>
      <c r="BQ9" s="52"/>
      <c r="BR9" s="52"/>
    </row>
    <row r="10" spans="1:70" ht="12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119" t="s">
        <v>76</v>
      </c>
      <c r="AZ10" s="119"/>
      <c r="BA10" s="119"/>
      <c r="BB10" s="119"/>
      <c r="BC10" s="119"/>
      <c r="BD10" s="119"/>
      <c r="BE10" s="119"/>
      <c r="BF10" s="119"/>
      <c r="BG10" s="119"/>
      <c r="BH10" s="119"/>
      <c r="BI10" s="52"/>
      <c r="BJ10" s="52"/>
      <c r="BK10" s="52"/>
      <c r="BL10" s="52"/>
      <c r="BM10" s="52"/>
      <c r="BN10" s="52"/>
      <c r="BO10" s="52"/>
      <c r="BP10" s="52"/>
      <c r="BQ10" s="52"/>
      <c r="BR10" s="52"/>
    </row>
    <row r="11" spans="1:70" ht="12.7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</row>
    <row r="12" spans="1:70" ht="12.75" customHeight="1">
      <c r="A12" s="117">
        <v>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84">
        <v>2</v>
      </c>
      <c r="Q12" s="84"/>
      <c r="R12" s="84"/>
      <c r="S12" s="84"/>
      <c r="T12" s="84"/>
      <c r="U12" s="84">
        <v>3</v>
      </c>
      <c r="V12" s="84"/>
      <c r="W12" s="84"/>
      <c r="X12" s="84"/>
      <c r="Y12" s="84"/>
      <c r="Z12" s="84"/>
      <c r="AA12" s="84"/>
      <c r="AB12" s="84"/>
      <c r="AC12" s="84"/>
      <c r="AD12" s="84"/>
      <c r="AE12" s="84">
        <v>4</v>
      </c>
      <c r="AF12" s="84"/>
      <c r="AG12" s="84"/>
      <c r="AH12" s="84"/>
      <c r="AI12" s="84"/>
      <c r="AJ12" s="84"/>
      <c r="AK12" s="84"/>
      <c r="AL12" s="84"/>
      <c r="AM12" s="84"/>
      <c r="AN12" s="84"/>
      <c r="AO12" s="84">
        <v>5</v>
      </c>
      <c r="AP12" s="84"/>
      <c r="AQ12" s="84"/>
      <c r="AR12" s="84"/>
      <c r="AS12" s="84"/>
      <c r="AT12" s="84"/>
      <c r="AU12" s="84"/>
      <c r="AV12" s="84"/>
      <c r="AW12" s="84"/>
      <c r="AX12" s="84"/>
      <c r="AY12" s="84">
        <v>6</v>
      </c>
      <c r="AZ12" s="84"/>
      <c r="BA12" s="84"/>
      <c r="BB12" s="84"/>
      <c r="BC12" s="84"/>
      <c r="BD12" s="84"/>
      <c r="BE12" s="84"/>
      <c r="BF12" s="84"/>
      <c r="BG12" s="84"/>
      <c r="BH12" s="84"/>
      <c r="BI12" s="84">
        <v>7</v>
      </c>
      <c r="BJ12" s="84"/>
      <c r="BK12" s="84"/>
      <c r="BL12" s="84"/>
      <c r="BM12" s="84"/>
      <c r="BN12" s="84"/>
      <c r="BO12" s="84"/>
      <c r="BP12" s="84"/>
      <c r="BQ12" s="84"/>
      <c r="BR12" s="84"/>
    </row>
    <row r="13" spans="1:70" ht="29.25" customHeight="1">
      <c r="A13" s="112" t="s">
        <v>77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3" t="s">
        <v>78</v>
      </c>
      <c r="Q13" s="113"/>
      <c r="R13" s="113"/>
      <c r="S13" s="113"/>
      <c r="T13" s="113"/>
      <c r="U13" s="114">
        <v>4</v>
      </c>
      <c r="V13" s="114"/>
      <c r="W13" s="114"/>
      <c r="X13" s="114"/>
      <c r="Y13" s="114"/>
      <c r="Z13" s="114"/>
      <c r="AA13" s="114"/>
      <c r="AB13" s="114"/>
      <c r="AC13" s="114"/>
      <c r="AD13" s="114"/>
      <c r="AE13" s="115">
        <f>SUM(AE15:AN20)</f>
        <v>4709500.49</v>
      </c>
      <c r="AF13" s="115"/>
      <c r="AG13" s="115"/>
      <c r="AH13" s="115"/>
      <c r="AI13" s="115"/>
      <c r="AJ13" s="115"/>
      <c r="AK13" s="115"/>
      <c r="AL13" s="115"/>
      <c r="AM13" s="115"/>
      <c r="AN13" s="115"/>
      <c r="AO13" s="115">
        <f>SUM(AO15:AX20)</f>
        <v>3269650.34</v>
      </c>
      <c r="AP13" s="115"/>
      <c r="AQ13" s="115"/>
      <c r="AR13" s="115"/>
      <c r="AS13" s="115"/>
      <c r="AT13" s="115"/>
      <c r="AU13" s="115"/>
      <c r="AV13" s="115"/>
      <c r="AW13" s="115"/>
      <c r="AX13" s="115"/>
      <c r="AY13" s="115">
        <f>SUM(AY15:BH20)</f>
        <v>1439850.15</v>
      </c>
      <c r="AZ13" s="115"/>
      <c r="BA13" s="115"/>
      <c r="BB13" s="115"/>
      <c r="BC13" s="115"/>
      <c r="BD13" s="115"/>
      <c r="BE13" s="115"/>
      <c r="BF13" s="115"/>
      <c r="BG13" s="115"/>
      <c r="BH13" s="115"/>
      <c r="BI13" s="116">
        <f>((SUM(AE13))/U13)/12</f>
        <v>98114.59354166668</v>
      </c>
      <c r="BJ13" s="116"/>
      <c r="BK13" s="116"/>
      <c r="BL13" s="116"/>
      <c r="BM13" s="116"/>
      <c r="BN13" s="116"/>
      <c r="BO13" s="116"/>
      <c r="BP13" s="116"/>
      <c r="BQ13" s="116"/>
      <c r="BR13" s="116"/>
    </row>
    <row r="14" spans="1:70" ht="11.25" customHeight="1">
      <c r="A14" s="103" t="s">
        <v>79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13"/>
      <c r="Q14" s="113"/>
      <c r="R14" s="113"/>
      <c r="S14" s="113"/>
      <c r="T14" s="113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9"/>
      <c r="BJ14" s="99"/>
      <c r="BK14" s="99"/>
      <c r="BL14" s="99"/>
      <c r="BM14" s="99"/>
      <c r="BN14" s="99"/>
      <c r="BO14" s="99"/>
      <c r="BP14" s="99"/>
      <c r="BQ14" s="99"/>
      <c r="BR14" s="99"/>
    </row>
    <row r="15" spans="1:70" ht="42" customHeight="1">
      <c r="A15" s="96" t="s">
        <v>80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113"/>
      <c r="Q15" s="113"/>
      <c r="R15" s="113"/>
      <c r="S15" s="113"/>
      <c r="T15" s="113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97">
        <f aca="true" t="shared" si="0" ref="AE15:AE20">AO15+AY15</f>
        <v>0</v>
      </c>
      <c r="AF15" s="97"/>
      <c r="AG15" s="97"/>
      <c r="AH15" s="97"/>
      <c r="AI15" s="97"/>
      <c r="AJ15" s="97"/>
      <c r="AK15" s="97"/>
      <c r="AL15" s="97"/>
      <c r="AM15" s="97"/>
      <c r="AN15" s="97"/>
      <c r="AO15" s="98">
        <v>0</v>
      </c>
      <c r="AP15" s="98"/>
      <c r="AQ15" s="98"/>
      <c r="AR15" s="98"/>
      <c r="AS15" s="98"/>
      <c r="AT15" s="98"/>
      <c r="AU15" s="98"/>
      <c r="AV15" s="98"/>
      <c r="AW15" s="98"/>
      <c r="AX15" s="98"/>
      <c r="AY15" s="98">
        <v>0</v>
      </c>
      <c r="AZ15" s="98"/>
      <c r="BA15" s="98"/>
      <c r="BB15" s="98"/>
      <c r="BC15" s="98"/>
      <c r="BD15" s="98"/>
      <c r="BE15" s="98"/>
      <c r="BF15" s="98"/>
      <c r="BG15" s="98"/>
      <c r="BH15" s="98"/>
      <c r="BI15" s="99">
        <f>((SUM(AE15))/U13)/12</f>
        <v>0</v>
      </c>
      <c r="BJ15" s="99"/>
      <c r="BK15" s="99"/>
      <c r="BL15" s="99"/>
      <c r="BM15" s="99"/>
      <c r="BN15" s="99"/>
      <c r="BO15" s="99"/>
      <c r="BP15" s="99"/>
      <c r="BQ15" s="99"/>
      <c r="BR15" s="99"/>
    </row>
    <row r="16" spans="1:70" ht="42" customHeight="1">
      <c r="A16" s="96" t="s">
        <v>81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13"/>
      <c r="Q16" s="113"/>
      <c r="R16" s="113"/>
      <c r="S16" s="113"/>
      <c r="T16" s="113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97">
        <f t="shared" si="0"/>
        <v>4709500.49</v>
      </c>
      <c r="AF16" s="97"/>
      <c r="AG16" s="97"/>
      <c r="AH16" s="97"/>
      <c r="AI16" s="97"/>
      <c r="AJ16" s="97"/>
      <c r="AK16" s="97"/>
      <c r="AL16" s="97"/>
      <c r="AM16" s="97"/>
      <c r="AN16" s="97"/>
      <c r="AO16" s="98">
        <v>3269650.34</v>
      </c>
      <c r="AP16" s="98"/>
      <c r="AQ16" s="98"/>
      <c r="AR16" s="98"/>
      <c r="AS16" s="98"/>
      <c r="AT16" s="98"/>
      <c r="AU16" s="98"/>
      <c r="AV16" s="98"/>
      <c r="AW16" s="98"/>
      <c r="AX16" s="98"/>
      <c r="AY16" s="98">
        <v>1439850.15</v>
      </c>
      <c r="AZ16" s="98"/>
      <c r="BA16" s="98"/>
      <c r="BB16" s="98"/>
      <c r="BC16" s="98"/>
      <c r="BD16" s="98"/>
      <c r="BE16" s="98"/>
      <c r="BF16" s="98"/>
      <c r="BG16" s="98"/>
      <c r="BH16" s="98"/>
      <c r="BI16" s="99">
        <f>((SUM(AE16))/U13)/12</f>
        <v>98114.59354166668</v>
      </c>
      <c r="BJ16" s="99"/>
      <c r="BK16" s="99"/>
      <c r="BL16" s="99"/>
      <c r="BM16" s="99"/>
      <c r="BN16" s="99"/>
      <c r="BO16" s="99"/>
      <c r="BP16" s="99"/>
      <c r="BQ16" s="99"/>
      <c r="BR16" s="99"/>
    </row>
    <row r="17" spans="1:70" ht="57" customHeight="1">
      <c r="A17" s="96" t="s">
        <v>297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113"/>
      <c r="Q17" s="113"/>
      <c r="R17" s="113"/>
      <c r="S17" s="113"/>
      <c r="T17" s="113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97">
        <f t="shared" si="0"/>
        <v>0</v>
      </c>
      <c r="AF17" s="97"/>
      <c r="AG17" s="97"/>
      <c r="AH17" s="97"/>
      <c r="AI17" s="97"/>
      <c r="AJ17" s="97"/>
      <c r="AK17" s="97"/>
      <c r="AL17" s="97"/>
      <c r="AM17" s="97"/>
      <c r="AN17" s="97"/>
      <c r="AO17" s="98">
        <v>0</v>
      </c>
      <c r="AP17" s="98"/>
      <c r="AQ17" s="98"/>
      <c r="AR17" s="98"/>
      <c r="AS17" s="98"/>
      <c r="AT17" s="98"/>
      <c r="AU17" s="98"/>
      <c r="AV17" s="98"/>
      <c r="AW17" s="98"/>
      <c r="AX17" s="98"/>
      <c r="AY17" s="98">
        <v>0</v>
      </c>
      <c r="AZ17" s="98"/>
      <c r="BA17" s="98"/>
      <c r="BB17" s="98"/>
      <c r="BC17" s="98"/>
      <c r="BD17" s="98"/>
      <c r="BE17" s="98"/>
      <c r="BF17" s="98"/>
      <c r="BG17" s="98"/>
      <c r="BH17" s="98"/>
      <c r="BI17" s="99">
        <f>((SUM(AE17))/U13)/12</f>
        <v>0</v>
      </c>
      <c r="BJ17" s="99"/>
      <c r="BK17" s="99"/>
      <c r="BL17" s="99"/>
      <c r="BM17" s="99"/>
      <c r="BN17" s="99"/>
      <c r="BO17" s="99"/>
      <c r="BP17" s="99"/>
      <c r="BQ17" s="99"/>
      <c r="BR17" s="99"/>
    </row>
    <row r="18" spans="1:70" ht="57" customHeight="1" thickBot="1" thickTop="1">
      <c r="A18" s="96" t="s">
        <v>298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113"/>
      <c r="Q18" s="113"/>
      <c r="R18" s="113"/>
      <c r="S18" s="113"/>
      <c r="T18" s="113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97">
        <f t="shared" si="0"/>
        <v>0</v>
      </c>
      <c r="AF18" s="97"/>
      <c r="AG18" s="97"/>
      <c r="AH18" s="97"/>
      <c r="AI18" s="97"/>
      <c r="AJ18" s="97"/>
      <c r="AK18" s="97"/>
      <c r="AL18" s="97"/>
      <c r="AM18" s="97"/>
      <c r="AN18" s="97"/>
      <c r="AO18" s="98">
        <v>0</v>
      </c>
      <c r="AP18" s="98"/>
      <c r="AQ18" s="98"/>
      <c r="AR18" s="98"/>
      <c r="AS18" s="98"/>
      <c r="AT18" s="98"/>
      <c r="AU18" s="98"/>
      <c r="AV18" s="98"/>
      <c r="AW18" s="98"/>
      <c r="AX18" s="98"/>
      <c r="AY18" s="98">
        <v>0</v>
      </c>
      <c r="AZ18" s="98"/>
      <c r="BA18" s="98"/>
      <c r="BB18" s="98"/>
      <c r="BC18" s="98"/>
      <c r="BD18" s="98"/>
      <c r="BE18" s="98"/>
      <c r="BF18" s="98"/>
      <c r="BG18" s="98"/>
      <c r="BH18" s="98"/>
      <c r="BI18" s="99">
        <f>((SUM(AE18))/U13)/12</f>
        <v>0</v>
      </c>
      <c r="BJ18" s="99"/>
      <c r="BK18" s="99"/>
      <c r="BL18" s="99"/>
      <c r="BM18" s="99"/>
      <c r="BN18" s="99"/>
      <c r="BO18" s="99"/>
      <c r="BP18" s="99"/>
      <c r="BQ18" s="99"/>
      <c r="BR18" s="99"/>
    </row>
    <row r="19" spans="1:70" ht="57" customHeight="1" thickBot="1" thickTop="1">
      <c r="A19" s="96" t="s">
        <v>299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113"/>
      <c r="Q19" s="113"/>
      <c r="R19" s="113"/>
      <c r="S19" s="113"/>
      <c r="T19" s="113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97">
        <f t="shared" si="0"/>
        <v>0</v>
      </c>
      <c r="AF19" s="97"/>
      <c r="AG19" s="97"/>
      <c r="AH19" s="97"/>
      <c r="AI19" s="97"/>
      <c r="AJ19" s="97"/>
      <c r="AK19" s="97"/>
      <c r="AL19" s="97"/>
      <c r="AM19" s="97"/>
      <c r="AN19" s="97"/>
      <c r="AO19" s="98">
        <v>0</v>
      </c>
      <c r="AP19" s="98"/>
      <c r="AQ19" s="98"/>
      <c r="AR19" s="98"/>
      <c r="AS19" s="98"/>
      <c r="AT19" s="98"/>
      <c r="AU19" s="98"/>
      <c r="AV19" s="98"/>
      <c r="AW19" s="98"/>
      <c r="AX19" s="98"/>
      <c r="AY19" s="98">
        <v>0</v>
      </c>
      <c r="AZ19" s="98"/>
      <c r="BA19" s="98"/>
      <c r="BB19" s="98"/>
      <c r="BC19" s="98"/>
      <c r="BD19" s="98"/>
      <c r="BE19" s="98"/>
      <c r="BF19" s="98"/>
      <c r="BG19" s="98"/>
      <c r="BH19" s="98"/>
      <c r="BI19" s="99">
        <f>((SUM(AE19))/U13)/12</f>
        <v>0</v>
      </c>
      <c r="BJ19" s="99"/>
      <c r="BK19" s="99"/>
      <c r="BL19" s="99"/>
      <c r="BM19" s="99"/>
      <c r="BN19" s="99"/>
      <c r="BO19" s="99"/>
      <c r="BP19" s="99"/>
      <c r="BQ19" s="99"/>
      <c r="BR19" s="99"/>
    </row>
    <row r="20" spans="1:70" ht="34.5" customHeight="1">
      <c r="A20" s="100" t="s">
        <v>85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13"/>
      <c r="Q20" s="113"/>
      <c r="R20" s="113"/>
      <c r="S20" s="113"/>
      <c r="T20" s="113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07">
        <f t="shared" si="0"/>
        <v>0</v>
      </c>
      <c r="AF20" s="107"/>
      <c r="AG20" s="107"/>
      <c r="AH20" s="107"/>
      <c r="AI20" s="107"/>
      <c r="AJ20" s="107"/>
      <c r="AK20" s="107"/>
      <c r="AL20" s="107"/>
      <c r="AM20" s="107"/>
      <c r="AN20" s="107"/>
      <c r="AO20" s="101">
        <v>0</v>
      </c>
      <c r="AP20" s="101"/>
      <c r="AQ20" s="101"/>
      <c r="AR20" s="101"/>
      <c r="AS20" s="101"/>
      <c r="AT20" s="101"/>
      <c r="AU20" s="101"/>
      <c r="AV20" s="101"/>
      <c r="AW20" s="101"/>
      <c r="AX20" s="101"/>
      <c r="AY20" s="101">
        <v>0</v>
      </c>
      <c r="AZ20" s="101"/>
      <c r="BA20" s="101"/>
      <c r="BB20" s="101"/>
      <c r="BC20" s="101"/>
      <c r="BD20" s="101"/>
      <c r="BE20" s="101"/>
      <c r="BF20" s="101"/>
      <c r="BG20" s="101"/>
      <c r="BH20" s="101"/>
      <c r="BI20" s="102">
        <f>((SUM(AE20))/U13)/12</f>
        <v>0</v>
      </c>
      <c r="BJ20" s="102"/>
      <c r="BK20" s="102"/>
      <c r="BL20" s="102"/>
      <c r="BM20" s="102"/>
      <c r="BN20" s="102"/>
      <c r="BO20" s="102"/>
      <c r="BP20" s="102"/>
      <c r="BQ20" s="102"/>
      <c r="BR20" s="102"/>
    </row>
    <row r="21" spans="1:70" ht="30.75" customHeight="1">
      <c r="A21" s="109" t="s">
        <v>86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10" t="s">
        <v>87</v>
      </c>
      <c r="Q21" s="110"/>
      <c r="R21" s="110"/>
      <c r="S21" s="110"/>
      <c r="T21" s="110"/>
      <c r="U21" s="111">
        <v>109.3</v>
      </c>
      <c r="V21" s="111"/>
      <c r="W21" s="111"/>
      <c r="X21" s="111"/>
      <c r="Y21" s="111"/>
      <c r="Z21" s="111"/>
      <c r="AA21" s="111"/>
      <c r="AB21" s="111"/>
      <c r="AC21" s="111"/>
      <c r="AD21" s="111"/>
      <c r="AE21" s="79">
        <f>SUM(AE23:AN28)</f>
        <v>92230787.18</v>
      </c>
      <c r="AF21" s="79"/>
      <c r="AG21" s="79"/>
      <c r="AH21" s="79"/>
      <c r="AI21" s="79"/>
      <c r="AJ21" s="79"/>
      <c r="AK21" s="79"/>
      <c r="AL21" s="79"/>
      <c r="AM21" s="79"/>
      <c r="AN21" s="79"/>
      <c r="AO21" s="79">
        <f>SUM(AO23:AX28)</f>
        <v>67008415.6</v>
      </c>
      <c r="AP21" s="79"/>
      <c r="AQ21" s="79"/>
      <c r="AR21" s="79"/>
      <c r="AS21" s="79"/>
      <c r="AT21" s="79"/>
      <c r="AU21" s="79"/>
      <c r="AV21" s="79"/>
      <c r="AW21" s="79"/>
      <c r="AX21" s="79"/>
      <c r="AY21" s="79">
        <f>SUM(AY23:BH28)</f>
        <v>25222371.58</v>
      </c>
      <c r="AZ21" s="79"/>
      <c r="BA21" s="79"/>
      <c r="BB21" s="79"/>
      <c r="BC21" s="79"/>
      <c r="BD21" s="79"/>
      <c r="BE21" s="79"/>
      <c r="BF21" s="79"/>
      <c r="BG21" s="79"/>
      <c r="BH21" s="79"/>
      <c r="BI21" s="108">
        <f>AE21/U21/12</f>
        <v>70319.29489173529</v>
      </c>
      <c r="BJ21" s="108"/>
      <c r="BK21" s="108"/>
      <c r="BL21" s="108"/>
      <c r="BM21" s="108"/>
      <c r="BN21" s="108"/>
      <c r="BO21" s="108"/>
      <c r="BP21" s="108"/>
      <c r="BQ21" s="108"/>
      <c r="BR21" s="108"/>
    </row>
    <row r="22" spans="1:70" ht="11.25" customHeight="1">
      <c r="A22" s="103" t="s">
        <v>79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10"/>
      <c r="Q22" s="110"/>
      <c r="R22" s="110"/>
      <c r="S22" s="110"/>
      <c r="T22" s="110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9"/>
      <c r="BJ22" s="99"/>
      <c r="BK22" s="99"/>
      <c r="BL22" s="99"/>
      <c r="BM22" s="99"/>
      <c r="BN22" s="99"/>
      <c r="BO22" s="99"/>
      <c r="BP22" s="99"/>
      <c r="BQ22" s="99"/>
      <c r="BR22" s="99"/>
    </row>
    <row r="23" spans="1:70" ht="54" customHeight="1">
      <c r="A23" s="96" t="s">
        <v>80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110"/>
      <c r="Q23" s="110"/>
      <c r="R23" s="110"/>
      <c r="S23" s="110"/>
      <c r="T23" s="110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97">
        <f aca="true" t="shared" si="1" ref="AE23:AE28">AO23+AY23</f>
        <v>1187363.22</v>
      </c>
      <c r="AF23" s="97"/>
      <c r="AG23" s="97"/>
      <c r="AH23" s="97"/>
      <c r="AI23" s="97"/>
      <c r="AJ23" s="97"/>
      <c r="AK23" s="97"/>
      <c r="AL23" s="97"/>
      <c r="AM23" s="97"/>
      <c r="AN23" s="97"/>
      <c r="AO23" s="98">
        <v>831154.25</v>
      </c>
      <c r="AP23" s="98"/>
      <c r="AQ23" s="98"/>
      <c r="AR23" s="98"/>
      <c r="AS23" s="98"/>
      <c r="AT23" s="98"/>
      <c r="AU23" s="98"/>
      <c r="AV23" s="98"/>
      <c r="AW23" s="98"/>
      <c r="AX23" s="98"/>
      <c r="AY23" s="98">
        <v>356208.97</v>
      </c>
      <c r="AZ23" s="98"/>
      <c r="BA23" s="98"/>
      <c r="BB23" s="98"/>
      <c r="BC23" s="98"/>
      <c r="BD23" s="98"/>
      <c r="BE23" s="98"/>
      <c r="BF23" s="98"/>
      <c r="BG23" s="98"/>
      <c r="BH23" s="98"/>
      <c r="BI23" s="99">
        <f>AE23/U21/12</f>
        <v>905.2784537968893</v>
      </c>
      <c r="BJ23" s="99"/>
      <c r="BK23" s="99"/>
      <c r="BL23" s="99"/>
      <c r="BM23" s="99"/>
      <c r="BN23" s="99"/>
      <c r="BO23" s="99"/>
      <c r="BP23" s="99"/>
      <c r="BQ23" s="99"/>
      <c r="BR23" s="99"/>
    </row>
    <row r="24" spans="1:70" ht="54" customHeight="1" thickBot="1" thickTop="1">
      <c r="A24" s="96" t="s">
        <v>81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110"/>
      <c r="Q24" s="110"/>
      <c r="R24" s="110"/>
      <c r="S24" s="110"/>
      <c r="T24" s="110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97">
        <f t="shared" si="1"/>
        <v>83325518.96000001</v>
      </c>
      <c r="AF24" s="97"/>
      <c r="AG24" s="97"/>
      <c r="AH24" s="97"/>
      <c r="AI24" s="97"/>
      <c r="AJ24" s="97"/>
      <c r="AK24" s="97"/>
      <c r="AL24" s="97"/>
      <c r="AM24" s="97"/>
      <c r="AN24" s="97"/>
      <c r="AO24" s="98">
        <f>58021046.1+438310.25</f>
        <v>58459356.35</v>
      </c>
      <c r="AP24" s="98"/>
      <c r="AQ24" s="98"/>
      <c r="AR24" s="98"/>
      <c r="AS24" s="98"/>
      <c r="AT24" s="98"/>
      <c r="AU24" s="98"/>
      <c r="AV24" s="98"/>
      <c r="AW24" s="98"/>
      <c r="AX24" s="98"/>
      <c r="AY24" s="98">
        <v>24866162.61</v>
      </c>
      <c r="AZ24" s="98"/>
      <c r="BA24" s="98"/>
      <c r="BB24" s="98"/>
      <c r="BC24" s="98"/>
      <c r="BD24" s="98"/>
      <c r="BE24" s="98"/>
      <c r="BF24" s="98"/>
      <c r="BG24" s="98"/>
      <c r="BH24" s="98"/>
      <c r="BI24" s="99">
        <f>AE24/U21/12</f>
        <v>63529.67288807564</v>
      </c>
      <c r="BJ24" s="99"/>
      <c r="BK24" s="99"/>
      <c r="BL24" s="99"/>
      <c r="BM24" s="99"/>
      <c r="BN24" s="99"/>
      <c r="BO24" s="99"/>
      <c r="BP24" s="99"/>
      <c r="BQ24" s="99"/>
      <c r="BR24" s="99"/>
    </row>
    <row r="25" spans="1:70" ht="60" customHeight="1" thickBot="1" thickTop="1">
      <c r="A25" s="96" t="s">
        <v>297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110"/>
      <c r="Q25" s="110"/>
      <c r="R25" s="110"/>
      <c r="S25" s="110"/>
      <c r="T25" s="110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97">
        <f t="shared" si="1"/>
        <v>1714905</v>
      </c>
      <c r="AF25" s="97"/>
      <c r="AG25" s="97"/>
      <c r="AH25" s="97"/>
      <c r="AI25" s="97"/>
      <c r="AJ25" s="97"/>
      <c r="AK25" s="97"/>
      <c r="AL25" s="97"/>
      <c r="AM25" s="97"/>
      <c r="AN25" s="97"/>
      <c r="AO25" s="98">
        <v>1714905</v>
      </c>
      <c r="AP25" s="98"/>
      <c r="AQ25" s="98"/>
      <c r="AR25" s="98"/>
      <c r="AS25" s="98"/>
      <c r="AT25" s="98"/>
      <c r="AU25" s="98"/>
      <c r="AV25" s="98"/>
      <c r="AW25" s="98"/>
      <c r="AX25" s="98"/>
      <c r="AY25" s="98">
        <v>0</v>
      </c>
      <c r="AZ25" s="98"/>
      <c r="BA25" s="98"/>
      <c r="BB25" s="98"/>
      <c r="BC25" s="98"/>
      <c r="BD25" s="98"/>
      <c r="BE25" s="98"/>
      <c r="BF25" s="98"/>
      <c r="BG25" s="98"/>
      <c r="BH25" s="98"/>
      <c r="BI25" s="99">
        <f>AE25/U21/12</f>
        <v>1307.4908508691674</v>
      </c>
      <c r="BJ25" s="99"/>
      <c r="BK25" s="99"/>
      <c r="BL25" s="99"/>
      <c r="BM25" s="99"/>
      <c r="BN25" s="99"/>
      <c r="BO25" s="99"/>
      <c r="BP25" s="99"/>
      <c r="BQ25" s="99"/>
      <c r="BR25" s="99"/>
    </row>
    <row r="26" spans="1:70" ht="60" customHeight="1" thickBot="1" thickTop="1">
      <c r="A26" s="96" t="s">
        <v>298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110"/>
      <c r="Q26" s="110"/>
      <c r="R26" s="110"/>
      <c r="S26" s="110"/>
      <c r="T26" s="110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97">
        <f t="shared" si="1"/>
        <v>0</v>
      </c>
      <c r="AF26" s="97"/>
      <c r="AG26" s="97"/>
      <c r="AH26" s="97"/>
      <c r="AI26" s="97"/>
      <c r="AJ26" s="97"/>
      <c r="AK26" s="97"/>
      <c r="AL26" s="97"/>
      <c r="AM26" s="97"/>
      <c r="AN26" s="97"/>
      <c r="AO26" s="98">
        <v>0</v>
      </c>
      <c r="AP26" s="98"/>
      <c r="AQ26" s="98"/>
      <c r="AR26" s="98"/>
      <c r="AS26" s="98"/>
      <c r="AT26" s="98"/>
      <c r="AU26" s="98"/>
      <c r="AV26" s="98"/>
      <c r="AW26" s="98"/>
      <c r="AX26" s="98"/>
      <c r="AY26" s="98">
        <v>0</v>
      </c>
      <c r="AZ26" s="98"/>
      <c r="BA26" s="98"/>
      <c r="BB26" s="98"/>
      <c r="BC26" s="98"/>
      <c r="BD26" s="98"/>
      <c r="BE26" s="98"/>
      <c r="BF26" s="98"/>
      <c r="BG26" s="98"/>
      <c r="BH26" s="98"/>
      <c r="BI26" s="99">
        <f>AE26/U21/12</f>
        <v>0</v>
      </c>
      <c r="BJ26" s="99"/>
      <c r="BK26" s="99"/>
      <c r="BL26" s="99"/>
      <c r="BM26" s="99"/>
      <c r="BN26" s="99"/>
      <c r="BO26" s="99"/>
      <c r="BP26" s="99"/>
      <c r="BQ26" s="99"/>
      <c r="BR26" s="99"/>
    </row>
    <row r="27" spans="1:70" ht="53.25" customHeight="1" thickBot="1" thickTop="1">
      <c r="A27" s="96" t="s">
        <v>299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110"/>
      <c r="Q27" s="110"/>
      <c r="R27" s="110"/>
      <c r="S27" s="110"/>
      <c r="T27" s="110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97">
        <f t="shared" si="1"/>
        <v>6003000</v>
      </c>
      <c r="AF27" s="97"/>
      <c r="AG27" s="97"/>
      <c r="AH27" s="97"/>
      <c r="AI27" s="97"/>
      <c r="AJ27" s="97"/>
      <c r="AK27" s="97"/>
      <c r="AL27" s="97"/>
      <c r="AM27" s="97"/>
      <c r="AN27" s="97"/>
      <c r="AO27" s="98">
        <v>6003000</v>
      </c>
      <c r="AP27" s="98"/>
      <c r="AQ27" s="98"/>
      <c r="AR27" s="98"/>
      <c r="AS27" s="98"/>
      <c r="AT27" s="98"/>
      <c r="AU27" s="98"/>
      <c r="AV27" s="98"/>
      <c r="AW27" s="98"/>
      <c r="AX27" s="98"/>
      <c r="AY27" s="98">
        <v>0</v>
      </c>
      <c r="AZ27" s="98"/>
      <c r="BA27" s="98"/>
      <c r="BB27" s="98"/>
      <c r="BC27" s="98"/>
      <c r="BD27" s="98"/>
      <c r="BE27" s="98"/>
      <c r="BF27" s="98"/>
      <c r="BG27" s="98"/>
      <c r="BH27" s="98"/>
      <c r="BI27" s="99">
        <f>AE27/U21/12</f>
        <v>4576.852698993595</v>
      </c>
      <c r="BJ27" s="99"/>
      <c r="BK27" s="99"/>
      <c r="BL27" s="99"/>
      <c r="BM27" s="99"/>
      <c r="BN27" s="99"/>
      <c r="BO27" s="99"/>
      <c r="BP27" s="99"/>
      <c r="BQ27" s="99"/>
      <c r="BR27" s="99"/>
    </row>
    <row r="28" spans="1:70" ht="34.5" customHeight="1" thickBot="1" thickTop="1">
      <c r="A28" s="100" t="s">
        <v>85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10"/>
      <c r="Q28" s="110"/>
      <c r="R28" s="110"/>
      <c r="S28" s="110"/>
      <c r="T28" s="110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07">
        <f t="shared" si="1"/>
        <v>0</v>
      </c>
      <c r="AF28" s="107"/>
      <c r="AG28" s="107"/>
      <c r="AH28" s="107"/>
      <c r="AI28" s="107"/>
      <c r="AJ28" s="107"/>
      <c r="AK28" s="107"/>
      <c r="AL28" s="107"/>
      <c r="AM28" s="107"/>
      <c r="AN28" s="107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>
        <v>0</v>
      </c>
      <c r="AZ28" s="101"/>
      <c r="BA28" s="101"/>
      <c r="BB28" s="101"/>
      <c r="BC28" s="101"/>
      <c r="BD28" s="101"/>
      <c r="BE28" s="101"/>
      <c r="BF28" s="101"/>
      <c r="BG28" s="101"/>
      <c r="BH28" s="101"/>
      <c r="BI28" s="102">
        <f>AE28/U21/12</f>
        <v>0</v>
      </c>
      <c r="BJ28" s="102"/>
      <c r="BK28" s="102"/>
      <c r="BL28" s="102"/>
      <c r="BM28" s="102"/>
      <c r="BN28" s="102"/>
      <c r="BO28" s="102"/>
      <c r="BP28" s="102"/>
      <c r="BQ28" s="102"/>
      <c r="BR28" s="102"/>
    </row>
    <row r="29" spans="1:70" ht="15" customHeight="1">
      <c r="A29" s="104" t="s">
        <v>88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5" t="s">
        <v>89</v>
      </c>
      <c r="Q29" s="105"/>
      <c r="R29" s="105"/>
      <c r="S29" s="105"/>
      <c r="T29" s="105"/>
      <c r="U29" s="106">
        <v>12</v>
      </c>
      <c r="V29" s="106"/>
      <c r="W29" s="106"/>
      <c r="X29" s="106"/>
      <c r="Y29" s="106"/>
      <c r="Z29" s="106"/>
      <c r="AA29" s="106"/>
      <c r="AB29" s="106"/>
      <c r="AC29" s="106"/>
      <c r="AD29" s="106"/>
      <c r="AE29" s="93">
        <f>SUM(AE31:AN37)</f>
        <v>9978254.209999999</v>
      </c>
      <c r="AF29" s="93"/>
      <c r="AG29" s="93"/>
      <c r="AH29" s="93"/>
      <c r="AI29" s="93"/>
      <c r="AJ29" s="93"/>
      <c r="AK29" s="93"/>
      <c r="AL29" s="93"/>
      <c r="AM29" s="93"/>
      <c r="AN29" s="93"/>
      <c r="AO29" s="93">
        <f>SUM(AO31:AX37)</f>
        <v>7169109.75</v>
      </c>
      <c r="AP29" s="93"/>
      <c r="AQ29" s="93"/>
      <c r="AR29" s="93"/>
      <c r="AS29" s="93"/>
      <c r="AT29" s="93"/>
      <c r="AU29" s="93"/>
      <c r="AV29" s="93"/>
      <c r="AW29" s="93"/>
      <c r="AX29" s="93"/>
      <c r="AY29" s="93">
        <f>SUM(AY31:BH37)</f>
        <v>2809144.46</v>
      </c>
      <c r="AZ29" s="93"/>
      <c r="BA29" s="93"/>
      <c r="BB29" s="93"/>
      <c r="BC29" s="93"/>
      <c r="BD29" s="93"/>
      <c r="BE29" s="93"/>
      <c r="BF29" s="93"/>
      <c r="BG29" s="93"/>
      <c r="BH29" s="93"/>
      <c r="BI29" s="87">
        <f>AE29/U29/12</f>
        <v>69293.43201388889</v>
      </c>
      <c r="BJ29" s="87"/>
      <c r="BK29" s="87"/>
      <c r="BL29" s="87"/>
      <c r="BM29" s="87"/>
      <c r="BN29" s="87"/>
      <c r="BO29" s="87"/>
      <c r="BP29" s="87"/>
      <c r="BQ29" s="87"/>
      <c r="BR29" s="87"/>
    </row>
    <row r="30" spans="1:70" ht="11.25" customHeight="1">
      <c r="A30" s="103" t="s">
        <v>79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5"/>
      <c r="Q30" s="105"/>
      <c r="R30" s="105"/>
      <c r="S30" s="105"/>
      <c r="T30" s="105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9"/>
      <c r="BJ30" s="99"/>
      <c r="BK30" s="99"/>
      <c r="BL30" s="99"/>
      <c r="BM30" s="99"/>
      <c r="BN30" s="99"/>
      <c r="BO30" s="99"/>
      <c r="BP30" s="99"/>
      <c r="BQ30" s="99"/>
      <c r="BR30" s="99"/>
    </row>
    <row r="31" spans="1:70" ht="39.75" customHeight="1">
      <c r="A31" s="96" t="s">
        <v>80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105"/>
      <c r="Q31" s="105"/>
      <c r="R31" s="105"/>
      <c r="S31" s="105"/>
      <c r="T31" s="105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97">
        <f aca="true" t="shared" si="2" ref="AE31:AE37">AO31+AY31</f>
        <v>2770514.1799999997</v>
      </c>
      <c r="AF31" s="97"/>
      <c r="AG31" s="97"/>
      <c r="AH31" s="97"/>
      <c r="AI31" s="97"/>
      <c r="AJ31" s="97"/>
      <c r="AK31" s="97"/>
      <c r="AL31" s="97"/>
      <c r="AM31" s="97"/>
      <c r="AN31" s="97"/>
      <c r="AO31" s="98">
        <v>1939359.93</v>
      </c>
      <c r="AP31" s="98"/>
      <c r="AQ31" s="98"/>
      <c r="AR31" s="98"/>
      <c r="AS31" s="98"/>
      <c r="AT31" s="98"/>
      <c r="AU31" s="98"/>
      <c r="AV31" s="98"/>
      <c r="AW31" s="98"/>
      <c r="AX31" s="98"/>
      <c r="AY31" s="98">
        <v>831154.25</v>
      </c>
      <c r="AZ31" s="98"/>
      <c r="BA31" s="98"/>
      <c r="BB31" s="98"/>
      <c r="BC31" s="98"/>
      <c r="BD31" s="98"/>
      <c r="BE31" s="98"/>
      <c r="BF31" s="98"/>
      <c r="BG31" s="98"/>
      <c r="BH31" s="98"/>
      <c r="BI31" s="99">
        <f>AE31/U29/12</f>
        <v>19239.681805555552</v>
      </c>
      <c r="BJ31" s="99"/>
      <c r="BK31" s="99"/>
      <c r="BL31" s="99"/>
      <c r="BM31" s="99"/>
      <c r="BN31" s="99"/>
      <c r="BO31" s="99"/>
      <c r="BP31" s="99"/>
      <c r="BQ31" s="99"/>
      <c r="BR31" s="99"/>
    </row>
    <row r="32" spans="1:70" ht="39.75" customHeight="1">
      <c r="A32" s="96" t="s">
        <v>81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105"/>
      <c r="Q32" s="105"/>
      <c r="R32" s="105"/>
      <c r="S32" s="105"/>
      <c r="T32" s="105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97">
        <f t="shared" si="2"/>
        <v>6593300.7</v>
      </c>
      <c r="AF32" s="97"/>
      <c r="AG32" s="97"/>
      <c r="AH32" s="97"/>
      <c r="AI32" s="97"/>
      <c r="AJ32" s="97"/>
      <c r="AK32" s="97"/>
      <c r="AL32" s="97"/>
      <c r="AM32" s="97"/>
      <c r="AN32" s="97"/>
      <c r="AO32" s="98">
        <v>4615310.49</v>
      </c>
      <c r="AP32" s="98"/>
      <c r="AQ32" s="98"/>
      <c r="AR32" s="98"/>
      <c r="AS32" s="98"/>
      <c r="AT32" s="98"/>
      <c r="AU32" s="98"/>
      <c r="AV32" s="98"/>
      <c r="AW32" s="98"/>
      <c r="AX32" s="98"/>
      <c r="AY32" s="98">
        <v>1977990.21</v>
      </c>
      <c r="AZ32" s="98"/>
      <c r="BA32" s="98"/>
      <c r="BB32" s="98"/>
      <c r="BC32" s="98"/>
      <c r="BD32" s="98"/>
      <c r="BE32" s="98"/>
      <c r="BF32" s="98"/>
      <c r="BG32" s="98"/>
      <c r="BH32" s="98"/>
      <c r="BI32" s="99">
        <f>AE32/U29/12</f>
        <v>45786.81041666667</v>
      </c>
      <c r="BJ32" s="99"/>
      <c r="BK32" s="99"/>
      <c r="BL32" s="99"/>
      <c r="BM32" s="99"/>
      <c r="BN32" s="99"/>
      <c r="BO32" s="99"/>
      <c r="BP32" s="99"/>
      <c r="BQ32" s="99"/>
      <c r="BR32" s="99"/>
    </row>
    <row r="33" spans="1:70" ht="39.75" customHeight="1">
      <c r="A33" s="96" t="s">
        <v>297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105"/>
      <c r="Q33" s="105"/>
      <c r="R33" s="105"/>
      <c r="S33" s="105"/>
      <c r="T33" s="105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97">
        <f t="shared" si="2"/>
        <v>0</v>
      </c>
      <c r="AF33" s="97"/>
      <c r="AG33" s="97"/>
      <c r="AH33" s="97"/>
      <c r="AI33" s="97"/>
      <c r="AJ33" s="97"/>
      <c r="AK33" s="97"/>
      <c r="AL33" s="97"/>
      <c r="AM33" s="97"/>
      <c r="AN33" s="97"/>
      <c r="AO33" s="98">
        <v>0</v>
      </c>
      <c r="AP33" s="98"/>
      <c r="AQ33" s="98"/>
      <c r="AR33" s="98"/>
      <c r="AS33" s="98"/>
      <c r="AT33" s="98"/>
      <c r="AU33" s="98"/>
      <c r="AV33" s="98"/>
      <c r="AW33" s="98"/>
      <c r="AX33" s="98"/>
      <c r="AY33" s="98">
        <v>0</v>
      </c>
      <c r="AZ33" s="98"/>
      <c r="BA33" s="98"/>
      <c r="BB33" s="98"/>
      <c r="BC33" s="98"/>
      <c r="BD33" s="98"/>
      <c r="BE33" s="98"/>
      <c r="BF33" s="98"/>
      <c r="BG33" s="98"/>
      <c r="BH33" s="98"/>
      <c r="BI33" s="99">
        <f>AE33/U29/12</f>
        <v>0</v>
      </c>
      <c r="BJ33" s="99"/>
      <c r="BK33" s="99"/>
      <c r="BL33" s="99"/>
      <c r="BM33" s="99"/>
      <c r="BN33" s="99"/>
      <c r="BO33" s="99"/>
      <c r="BP33" s="99"/>
      <c r="BQ33" s="99"/>
      <c r="BR33" s="99"/>
    </row>
    <row r="34" spans="1:70" ht="58.5" customHeight="1">
      <c r="A34" s="96" t="s">
        <v>298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05"/>
      <c r="Q34" s="105"/>
      <c r="R34" s="105"/>
      <c r="S34" s="105"/>
      <c r="T34" s="105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97">
        <f t="shared" si="2"/>
        <v>0</v>
      </c>
      <c r="AF34" s="97"/>
      <c r="AG34" s="97"/>
      <c r="AH34" s="97"/>
      <c r="AI34" s="97"/>
      <c r="AJ34" s="97"/>
      <c r="AK34" s="97"/>
      <c r="AL34" s="97"/>
      <c r="AM34" s="97"/>
      <c r="AN34" s="97"/>
      <c r="AO34" s="98">
        <v>0</v>
      </c>
      <c r="AP34" s="98"/>
      <c r="AQ34" s="98"/>
      <c r="AR34" s="98"/>
      <c r="AS34" s="98"/>
      <c r="AT34" s="98"/>
      <c r="AU34" s="98"/>
      <c r="AV34" s="98"/>
      <c r="AW34" s="98"/>
      <c r="AX34" s="98"/>
      <c r="AY34" s="98">
        <v>0</v>
      </c>
      <c r="AZ34" s="98"/>
      <c r="BA34" s="98"/>
      <c r="BB34" s="98"/>
      <c r="BC34" s="98"/>
      <c r="BD34" s="98"/>
      <c r="BE34" s="98"/>
      <c r="BF34" s="98"/>
      <c r="BG34" s="98"/>
      <c r="BH34" s="98"/>
      <c r="BI34" s="99">
        <f>AE34/U29/12</f>
        <v>0</v>
      </c>
      <c r="BJ34" s="99"/>
      <c r="BK34" s="99"/>
      <c r="BL34" s="99"/>
      <c r="BM34" s="99"/>
      <c r="BN34" s="99"/>
      <c r="BO34" s="99"/>
      <c r="BP34" s="99"/>
      <c r="BQ34" s="99"/>
      <c r="BR34" s="99"/>
    </row>
    <row r="35" spans="1:70" ht="54" customHeight="1">
      <c r="A35" s="96" t="s">
        <v>299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105"/>
      <c r="Q35" s="105"/>
      <c r="R35" s="105"/>
      <c r="S35" s="105"/>
      <c r="T35" s="105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97">
        <f>AO35+AY35</f>
        <v>0</v>
      </c>
      <c r="AF35" s="97"/>
      <c r="AG35" s="97"/>
      <c r="AH35" s="97"/>
      <c r="AI35" s="97"/>
      <c r="AJ35" s="97"/>
      <c r="AK35" s="97"/>
      <c r="AL35" s="97"/>
      <c r="AM35" s="97"/>
      <c r="AN35" s="97"/>
      <c r="AO35" s="98">
        <v>0</v>
      </c>
      <c r="AP35" s="98"/>
      <c r="AQ35" s="98"/>
      <c r="AR35" s="98"/>
      <c r="AS35" s="98"/>
      <c r="AT35" s="98"/>
      <c r="AU35" s="98"/>
      <c r="AV35" s="98"/>
      <c r="AW35" s="98"/>
      <c r="AX35" s="98"/>
      <c r="AY35" s="98">
        <v>0</v>
      </c>
      <c r="AZ35" s="98"/>
      <c r="BA35" s="98"/>
      <c r="BB35" s="98"/>
      <c r="BC35" s="98"/>
      <c r="BD35" s="98"/>
      <c r="BE35" s="98"/>
      <c r="BF35" s="98"/>
      <c r="BG35" s="98"/>
      <c r="BH35" s="98"/>
      <c r="BI35" s="99">
        <f>AE35/U29/12</f>
        <v>0</v>
      </c>
      <c r="BJ35" s="99"/>
      <c r="BK35" s="99"/>
      <c r="BL35" s="99"/>
      <c r="BM35" s="99"/>
      <c r="BN35" s="99"/>
      <c r="BO35" s="99"/>
      <c r="BP35" s="99"/>
      <c r="BQ35" s="99"/>
      <c r="BR35" s="99"/>
    </row>
    <row r="36" spans="1:70" ht="54" customHeight="1">
      <c r="A36" s="96" t="s">
        <v>300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105"/>
      <c r="Q36" s="105"/>
      <c r="R36" s="105"/>
      <c r="S36" s="105"/>
      <c r="T36" s="105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97">
        <v>0</v>
      </c>
      <c r="AF36" s="97"/>
      <c r="AG36" s="97"/>
      <c r="AH36" s="97"/>
      <c r="AI36" s="97"/>
      <c r="AJ36" s="97"/>
      <c r="AK36" s="97"/>
      <c r="AL36" s="97"/>
      <c r="AM36" s="97"/>
      <c r="AN36" s="97"/>
      <c r="AO36" s="98">
        <v>0</v>
      </c>
      <c r="AP36" s="98"/>
      <c r="AQ36" s="98"/>
      <c r="AR36" s="98"/>
      <c r="AS36" s="98"/>
      <c r="AT36" s="98"/>
      <c r="AU36" s="98"/>
      <c r="AV36" s="98"/>
      <c r="AW36" s="98"/>
      <c r="AX36" s="98"/>
      <c r="AY36" s="98">
        <v>0</v>
      </c>
      <c r="AZ36" s="98"/>
      <c r="BA36" s="98"/>
      <c r="BB36" s="98"/>
      <c r="BC36" s="98"/>
      <c r="BD36" s="98"/>
      <c r="BE36" s="98"/>
      <c r="BF36" s="98"/>
      <c r="BG36" s="98"/>
      <c r="BH36" s="98"/>
      <c r="BI36" s="99">
        <f>AE36/20/12</f>
        <v>0</v>
      </c>
      <c r="BJ36" s="99"/>
      <c r="BK36" s="99"/>
      <c r="BL36" s="99"/>
      <c r="BM36" s="99"/>
      <c r="BN36" s="99"/>
      <c r="BO36" s="99"/>
      <c r="BP36" s="99"/>
      <c r="BQ36" s="99"/>
      <c r="BR36" s="99"/>
    </row>
    <row r="37" spans="1:70" ht="39.75" customHeight="1">
      <c r="A37" s="100" t="s">
        <v>85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5"/>
      <c r="Q37" s="105"/>
      <c r="R37" s="105"/>
      <c r="S37" s="105"/>
      <c r="T37" s="105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97">
        <f t="shared" si="2"/>
        <v>614439.33</v>
      </c>
      <c r="AF37" s="97"/>
      <c r="AG37" s="97"/>
      <c r="AH37" s="97"/>
      <c r="AI37" s="97"/>
      <c r="AJ37" s="97"/>
      <c r="AK37" s="97"/>
      <c r="AL37" s="97"/>
      <c r="AM37" s="97"/>
      <c r="AN37" s="97"/>
      <c r="AO37" s="101">
        <v>614439.33</v>
      </c>
      <c r="AP37" s="101"/>
      <c r="AQ37" s="101"/>
      <c r="AR37" s="101"/>
      <c r="AS37" s="101"/>
      <c r="AT37" s="101"/>
      <c r="AU37" s="101"/>
      <c r="AV37" s="101"/>
      <c r="AW37" s="101"/>
      <c r="AX37" s="101"/>
      <c r="AY37" s="101">
        <v>0</v>
      </c>
      <c r="AZ37" s="101"/>
      <c r="BA37" s="101"/>
      <c r="BB37" s="101"/>
      <c r="BC37" s="101"/>
      <c r="BD37" s="101"/>
      <c r="BE37" s="101"/>
      <c r="BF37" s="101"/>
      <c r="BG37" s="101"/>
      <c r="BH37" s="101"/>
      <c r="BI37" s="102">
        <f>AE37/U29/12</f>
        <v>4266.939791666667</v>
      </c>
      <c r="BJ37" s="102"/>
      <c r="BK37" s="102"/>
      <c r="BL37" s="102"/>
      <c r="BM37" s="102"/>
      <c r="BN37" s="102"/>
      <c r="BO37" s="102"/>
      <c r="BP37" s="102"/>
      <c r="BQ37" s="102"/>
      <c r="BR37" s="102"/>
    </row>
    <row r="38" spans="1:70" ht="15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39"/>
      <c r="Q38" s="39"/>
      <c r="R38" s="39"/>
      <c r="S38" s="39"/>
      <c r="T38" s="39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87"/>
      <c r="BJ38" s="87"/>
      <c r="BK38" s="87"/>
      <c r="BL38" s="87"/>
      <c r="BM38" s="87"/>
      <c r="BN38" s="87"/>
      <c r="BO38" s="87"/>
      <c r="BP38" s="87"/>
      <c r="BQ38" s="87"/>
      <c r="BR38" s="87"/>
    </row>
    <row r="39" spans="1:70" ht="15" customHeight="1">
      <c r="A39" s="88" t="s">
        <v>58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75" t="s">
        <v>47</v>
      </c>
      <c r="Q39" s="75"/>
      <c r="R39" s="75"/>
      <c r="S39" s="75"/>
      <c r="T39" s="75"/>
      <c r="U39" s="89">
        <f>SUM(U13:AD38)</f>
        <v>125.3</v>
      </c>
      <c r="V39" s="89"/>
      <c r="W39" s="89"/>
      <c r="X39" s="89"/>
      <c r="Y39" s="89"/>
      <c r="Z39" s="89"/>
      <c r="AA39" s="89"/>
      <c r="AB39" s="89"/>
      <c r="AC39" s="89"/>
      <c r="AD39" s="89"/>
      <c r="AE39" s="90">
        <f>AE29+AE21+AE13</f>
        <v>106918541.88</v>
      </c>
      <c r="AF39" s="90"/>
      <c r="AG39" s="90"/>
      <c r="AH39" s="90"/>
      <c r="AI39" s="90"/>
      <c r="AJ39" s="90"/>
      <c r="AK39" s="90"/>
      <c r="AL39" s="90"/>
      <c r="AM39" s="90"/>
      <c r="AN39" s="90"/>
      <c r="AO39" s="90">
        <f>AO29+AO21+AO13</f>
        <v>77447175.69</v>
      </c>
      <c r="AP39" s="90"/>
      <c r="AQ39" s="90"/>
      <c r="AR39" s="90"/>
      <c r="AS39" s="90"/>
      <c r="AT39" s="90"/>
      <c r="AU39" s="90"/>
      <c r="AV39" s="90"/>
      <c r="AW39" s="90"/>
      <c r="AX39" s="90"/>
      <c r="AY39" s="90">
        <f>AY29+AY21+AY13</f>
        <v>29471366.189999998</v>
      </c>
      <c r="AZ39" s="90"/>
      <c r="BA39" s="90"/>
      <c r="BB39" s="90"/>
      <c r="BC39" s="90"/>
      <c r="BD39" s="90"/>
      <c r="BE39" s="90"/>
      <c r="BF39" s="90"/>
      <c r="BG39" s="90"/>
      <c r="BH39" s="90"/>
      <c r="BI39" s="91">
        <f>AE39/U39/12</f>
        <v>71108.36783719074</v>
      </c>
      <c r="BJ39" s="91"/>
      <c r="BK39" s="91"/>
      <c r="BL39" s="91"/>
      <c r="BM39" s="91"/>
      <c r="BN39" s="91"/>
      <c r="BO39" s="91"/>
      <c r="BP39" s="91"/>
      <c r="BQ39" s="91"/>
      <c r="BR39" s="91"/>
    </row>
    <row r="41" spans="1:2" ht="12.75">
      <c r="A41" s="15" t="s">
        <v>90</v>
      </c>
      <c r="B41" s="15" t="s">
        <v>91</v>
      </c>
    </row>
  </sheetData>
  <sheetProtection selectLockedCells="1" selectUnlockedCells="1"/>
  <mergeCells count="192">
    <mergeCell ref="A35:O35"/>
    <mergeCell ref="AE35:AN35"/>
    <mergeCell ref="AO35:AX35"/>
    <mergeCell ref="AY35:BH35"/>
    <mergeCell ref="BI35:BR35"/>
    <mergeCell ref="A3:BR4"/>
    <mergeCell ref="A6:O6"/>
    <mergeCell ref="P6:T6"/>
    <mergeCell ref="U6:AD6"/>
    <mergeCell ref="AE6:BH6"/>
    <mergeCell ref="BI6:BR6"/>
    <mergeCell ref="A7:O7"/>
    <mergeCell ref="P7:T7"/>
    <mergeCell ref="U7:AD7"/>
    <mergeCell ref="AE7:AN7"/>
    <mergeCell ref="AO7:BH7"/>
    <mergeCell ref="BI7:BR7"/>
    <mergeCell ref="AY9:BH9"/>
    <mergeCell ref="BI9:BR9"/>
    <mergeCell ref="A8:O8"/>
    <mergeCell ref="P8:T8"/>
    <mergeCell ref="U8:AD8"/>
    <mergeCell ref="AE8:AN8"/>
    <mergeCell ref="AO8:AX8"/>
    <mergeCell ref="AY8:BH8"/>
    <mergeCell ref="U10:AD10"/>
    <mergeCell ref="AE10:AN10"/>
    <mergeCell ref="AO10:AX10"/>
    <mergeCell ref="AY10:BH10"/>
    <mergeCell ref="BI8:BR8"/>
    <mergeCell ref="A9:O9"/>
    <mergeCell ref="P9:T9"/>
    <mergeCell ref="U9:AD9"/>
    <mergeCell ref="AE9:AN9"/>
    <mergeCell ref="AO9:AX9"/>
    <mergeCell ref="BI10:BR10"/>
    <mergeCell ref="A11:O11"/>
    <mergeCell ref="P11:T11"/>
    <mergeCell ref="U11:AD11"/>
    <mergeCell ref="AE11:AN11"/>
    <mergeCell ref="AO11:AX11"/>
    <mergeCell ref="AY11:BH11"/>
    <mergeCell ref="BI11:BR11"/>
    <mergeCell ref="A10:O10"/>
    <mergeCell ref="P10:T10"/>
    <mergeCell ref="A12:O12"/>
    <mergeCell ref="P12:T12"/>
    <mergeCell ref="U12:AD12"/>
    <mergeCell ref="AE12:AN12"/>
    <mergeCell ref="AO12:AX12"/>
    <mergeCell ref="AY12:BH12"/>
    <mergeCell ref="BI12:BR12"/>
    <mergeCell ref="A13:O13"/>
    <mergeCell ref="P13:T20"/>
    <mergeCell ref="U13:AD20"/>
    <mergeCell ref="AE13:AN13"/>
    <mergeCell ref="AO13:AX13"/>
    <mergeCell ref="AY13:BH13"/>
    <mergeCell ref="BI13:BR13"/>
    <mergeCell ref="A14:O14"/>
    <mergeCell ref="AE14:AN14"/>
    <mergeCell ref="AO14:AX14"/>
    <mergeCell ref="AY14:BH14"/>
    <mergeCell ref="BI14:BR14"/>
    <mergeCell ref="A15:O15"/>
    <mergeCell ref="AE15:AN15"/>
    <mergeCell ref="AO15:AX15"/>
    <mergeCell ref="AY15:BH15"/>
    <mergeCell ref="BI15:BR15"/>
    <mergeCell ref="A16:O16"/>
    <mergeCell ref="AE16:AN16"/>
    <mergeCell ref="AO16:AX16"/>
    <mergeCell ref="AY16:BH16"/>
    <mergeCell ref="BI16:BR16"/>
    <mergeCell ref="A17:O17"/>
    <mergeCell ref="AE17:AN17"/>
    <mergeCell ref="AO17:AX17"/>
    <mergeCell ref="AY17:BH17"/>
    <mergeCell ref="BI17:BR17"/>
    <mergeCell ref="A18:O18"/>
    <mergeCell ref="AE18:AN18"/>
    <mergeCell ref="AO18:AX18"/>
    <mergeCell ref="AY18:BH18"/>
    <mergeCell ref="BI18:BR18"/>
    <mergeCell ref="A19:O19"/>
    <mergeCell ref="AE19:AN19"/>
    <mergeCell ref="AO19:AX19"/>
    <mergeCell ref="AY19:BH19"/>
    <mergeCell ref="BI19:BR19"/>
    <mergeCell ref="A20:O20"/>
    <mergeCell ref="AE20:AN20"/>
    <mergeCell ref="AO20:AX20"/>
    <mergeCell ref="AY20:BH20"/>
    <mergeCell ref="BI20:BR20"/>
    <mergeCell ref="A21:O21"/>
    <mergeCell ref="P21:T28"/>
    <mergeCell ref="U21:AD28"/>
    <mergeCell ref="AE21:AN21"/>
    <mergeCell ref="AO21:AX21"/>
    <mergeCell ref="AY21:BH21"/>
    <mergeCell ref="BI21:BR21"/>
    <mergeCell ref="A22:O22"/>
    <mergeCell ref="AE22:AN22"/>
    <mergeCell ref="AO22:AX22"/>
    <mergeCell ref="AY22:BH22"/>
    <mergeCell ref="BI22:BR22"/>
    <mergeCell ref="A23:O23"/>
    <mergeCell ref="AE23:AN23"/>
    <mergeCell ref="AO23:AX23"/>
    <mergeCell ref="AY23:BH23"/>
    <mergeCell ref="BI23:BR23"/>
    <mergeCell ref="A24:O24"/>
    <mergeCell ref="AE24:AN24"/>
    <mergeCell ref="AO24:AX24"/>
    <mergeCell ref="AY24:BH24"/>
    <mergeCell ref="BI24:BR24"/>
    <mergeCell ref="A25:O25"/>
    <mergeCell ref="AE25:AN25"/>
    <mergeCell ref="AO25:AX25"/>
    <mergeCell ref="AY25:BH25"/>
    <mergeCell ref="BI25:BR25"/>
    <mergeCell ref="A26:O26"/>
    <mergeCell ref="AE26:AN26"/>
    <mergeCell ref="AO26:AX26"/>
    <mergeCell ref="AY26:BH26"/>
    <mergeCell ref="BI26:BR26"/>
    <mergeCell ref="A27:O27"/>
    <mergeCell ref="AE27:AN27"/>
    <mergeCell ref="AO27:AX27"/>
    <mergeCell ref="AY27:BH27"/>
    <mergeCell ref="BI27:BR27"/>
    <mergeCell ref="A28:O28"/>
    <mergeCell ref="AE28:AN28"/>
    <mergeCell ref="AO28:AX28"/>
    <mergeCell ref="AY28:BH28"/>
    <mergeCell ref="BI28:BR28"/>
    <mergeCell ref="AO29:AX29"/>
    <mergeCell ref="AY29:BH29"/>
    <mergeCell ref="A31:O31"/>
    <mergeCell ref="AE31:AN31"/>
    <mergeCell ref="AO31:AX31"/>
    <mergeCell ref="AY31:BH31"/>
    <mergeCell ref="BI29:BR29"/>
    <mergeCell ref="A30:O30"/>
    <mergeCell ref="AE30:AN30"/>
    <mergeCell ref="AO30:AX30"/>
    <mergeCell ref="AY30:BH30"/>
    <mergeCell ref="BI30:BR30"/>
    <mergeCell ref="A29:O29"/>
    <mergeCell ref="P29:T37"/>
    <mergeCell ref="U29:AD37"/>
    <mergeCell ref="AE29:AN29"/>
    <mergeCell ref="BI31:BR31"/>
    <mergeCell ref="A32:O32"/>
    <mergeCell ref="AE32:AN32"/>
    <mergeCell ref="AO32:AX32"/>
    <mergeCell ref="AY32:BH32"/>
    <mergeCell ref="BI32:BR32"/>
    <mergeCell ref="A33:O33"/>
    <mergeCell ref="AE33:AN33"/>
    <mergeCell ref="AO33:AX33"/>
    <mergeCell ref="AY33:BH33"/>
    <mergeCell ref="BI33:BR33"/>
    <mergeCell ref="A34:O34"/>
    <mergeCell ref="AE34:AN34"/>
    <mergeCell ref="AO34:AX34"/>
    <mergeCell ref="AY34:BH34"/>
    <mergeCell ref="BI34:BR34"/>
    <mergeCell ref="BI36:BR36"/>
    <mergeCell ref="A37:O37"/>
    <mergeCell ref="AE37:AN37"/>
    <mergeCell ref="AO37:AX37"/>
    <mergeCell ref="AY37:BH37"/>
    <mergeCell ref="BI37:BR37"/>
    <mergeCell ref="U38:AD38"/>
    <mergeCell ref="AE38:AN38"/>
    <mergeCell ref="AO38:AX38"/>
    <mergeCell ref="AY38:BH38"/>
    <mergeCell ref="A36:O36"/>
    <mergeCell ref="AE36:AN36"/>
    <mergeCell ref="AO36:AX36"/>
    <mergeCell ref="AY36:BH36"/>
    <mergeCell ref="BI38:BR38"/>
    <mergeCell ref="A39:O39"/>
    <mergeCell ref="P39:T39"/>
    <mergeCell ref="U39:AD39"/>
    <mergeCell ref="AE39:AN39"/>
    <mergeCell ref="AO39:AX39"/>
    <mergeCell ref="AY39:BH39"/>
    <mergeCell ref="BI39:BR39"/>
    <mergeCell ref="A38:O38"/>
    <mergeCell ref="P38:T38"/>
  </mergeCells>
  <printOptions/>
  <pageMargins left="0.31527777777777777" right="0.31527777777777777" top="0.5513888888888889" bottom="0.5513888888888889" header="0.5118055555555555" footer="0.5118055555555555"/>
  <pageSetup fitToHeight="0" fitToWidth="1"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74"/>
  <sheetViews>
    <sheetView zoomScalePageLayoutView="0" workbookViewId="0" topLeftCell="A61">
      <selection activeCell="AO73" sqref="AO73:AX73"/>
    </sheetView>
  </sheetViews>
  <sheetFormatPr defaultColWidth="1.37890625" defaultRowHeight="12.75"/>
  <cols>
    <col min="1" max="15" width="2.75390625" style="1" customWidth="1"/>
    <col min="16" max="30" width="1.37890625" style="1" customWidth="1"/>
    <col min="31" max="70" width="1.875" style="1" customWidth="1"/>
    <col min="71" max="16384" width="1.37890625" style="1" customWidth="1"/>
  </cols>
  <sheetData>
    <row r="2" spans="1:70" ht="12.75" customHeight="1">
      <c r="A2" s="122" t="s">
        <v>284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</row>
    <row r="3" spans="1:70" ht="12.7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</row>
    <row r="5" spans="1:70" ht="12.75" customHeight="1">
      <c r="A5" s="56" t="s">
        <v>60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 t="s">
        <v>26</v>
      </c>
      <c r="Q5" s="57"/>
      <c r="R5" s="57"/>
      <c r="S5" s="57"/>
      <c r="T5" s="57"/>
      <c r="U5" s="57" t="s">
        <v>61</v>
      </c>
      <c r="V5" s="57"/>
      <c r="W5" s="57"/>
      <c r="X5" s="57"/>
      <c r="Y5" s="57"/>
      <c r="Z5" s="57"/>
      <c r="AA5" s="57"/>
      <c r="AB5" s="57"/>
      <c r="AC5" s="57"/>
      <c r="AD5" s="57"/>
      <c r="AE5" s="123" t="s">
        <v>62</v>
      </c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57" t="s">
        <v>63</v>
      </c>
      <c r="BJ5" s="57"/>
      <c r="BK5" s="57"/>
      <c r="BL5" s="57"/>
      <c r="BM5" s="57"/>
      <c r="BN5" s="57"/>
      <c r="BO5" s="57"/>
      <c r="BP5" s="57"/>
      <c r="BQ5" s="57"/>
      <c r="BR5" s="57"/>
    </row>
    <row r="6" spans="1:70" ht="12.7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2" t="s">
        <v>28</v>
      </c>
      <c r="Q6" s="52"/>
      <c r="R6" s="52"/>
      <c r="S6" s="52"/>
      <c r="T6" s="52"/>
      <c r="U6" s="52" t="s">
        <v>64</v>
      </c>
      <c r="V6" s="52"/>
      <c r="W6" s="52"/>
      <c r="X6" s="52"/>
      <c r="Y6" s="52"/>
      <c r="Z6" s="52"/>
      <c r="AA6" s="52"/>
      <c r="AB6" s="52"/>
      <c r="AC6" s="52"/>
      <c r="AD6" s="52"/>
      <c r="AE6" s="57" t="s">
        <v>65</v>
      </c>
      <c r="AF6" s="57"/>
      <c r="AG6" s="57"/>
      <c r="AH6" s="57"/>
      <c r="AI6" s="57"/>
      <c r="AJ6" s="57"/>
      <c r="AK6" s="57"/>
      <c r="AL6" s="57"/>
      <c r="AM6" s="57"/>
      <c r="AN6" s="57"/>
      <c r="AO6" s="121" t="s">
        <v>66</v>
      </c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52" t="s">
        <v>67</v>
      </c>
      <c r="BJ6" s="52"/>
      <c r="BK6" s="52"/>
      <c r="BL6" s="52"/>
      <c r="BM6" s="52"/>
      <c r="BN6" s="52"/>
      <c r="BO6" s="52"/>
      <c r="BP6" s="52"/>
      <c r="BQ6" s="52"/>
      <c r="BR6" s="52"/>
    </row>
    <row r="7" spans="1:70" ht="12.7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2"/>
      <c r="Q7" s="52"/>
      <c r="R7" s="52"/>
      <c r="S7" s="52"/>
      <c r="T7" s="52"/>
      <c r="U7" s="52" t="s">
        <v>68</v>
      </c>
      <c r="V7" s="52"/>
      <c r="W7" s="52"/>
      <c r="X7" s="52"/>
      <c r="Y7" s="52"/>
      <c r="Z7" s="52"/>
      <c r="AA7" s="52"/>
      <c r="AB7" s="52"/>
      <c r="AC7" s="52"/>
      <c r="AD7" s="52"/>
      <c r="AE7" s="52" t="s">
        <v>69</v>
      </c>
      <c r="AF7" s="52"/>
      <c r="AG7" s="52"/>
      <c r="AH7" s="52"/>
      <c r="AI7" s="52"/>
      <c r="AJ7" s="52"/>
      <c r="AK7" s="52"/>
      <c r="AL7" s="52"/>
      <c r="AM7" s="52"/>
      <c r="AN7" s="52"/>
      <c r="AO7" s="57" t="s">
        <v>70</v>
      </c>
      <c r="AP7" s="57"/>
      <c r="AQ7" s="57"/>
      <c r="AR7" s="57"/>
      <c r="AS7" s="57"/>
      <c r="AT7" s="57"/>
      <c r="AU7" s="57"/>
      <c r="AV7" s="57"/>
      <c r="AW7" s="57"/>
      <c r="AX7" s="57"/>
      <c r="AY7" s="120" t="s">
        <v>71</v>
      </c>
      <c r="AZ7" s="120"/>
      <c r="BA7" s="120"/>
      <c r="BB7" s="120"/>
      <c r="BC7" s="120"/>
      <c r="BD7" s="120"/>
      <c r="BE7" s="120"/>
      <c r="BF7" s="120"/>
      <c r="BG7" s="120"/>
      <c r="BH7" s="120"/>
      <c r="BI7" s="52" t="s">
        <v>72</v>
      </c>
      <c r="BJ7" s="52"/>
      <c r="BK7" s="52"/>
      <c r="BL7" s="52"/>
      <c r="BM7" s="52"/>
      <c r="BN7" s="52"/>
      <c r="BO7" s="52"/>
      <c r="BP7" s="52"/>
      <c r="BQ7" s="52"/>
      <c r="BR7" s="52"/>
    </row>
    <row r="8" spans="1:70" ht="12.7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 t="s">
        <v>73</v>
      </c>
      <c r="AP8" s="52"/>
      <c r="AQ8" s="52"/>
      <c r="AR8" s="52"/>
      <c r="AS8" s="52"/>
      <c r="AT8" s="52"/>
      <c r="AU8" s="52"/>
      <c r="AV8" s="52"/>
      <c r="AW8" s="52"/>
      <c r="AX8" s="52"/>
      <c r="AY8" s="57" t="s">
        <v>74</v>
      </c>
      <c r="AZ8" s="57"/>
      <c r="BA8" s="57"/>
      <c r="BB8" s="57"/>
      <c r="BC8" s="57"/>
      <c r="BD8" s="57"/>
      <c r="BE8" s="57"/>
      <c r="BF8" s="57"/>
      <c r="BG8" s="57"/>
      <c r="BH8" s="57"/>
      <c r="BI8" s="52" t="s">
        <v>75</v>
      </c>
      <c r="BJ8" s="52"/>
      <c r="BK8" s="52"/>
      <c r="BL8" s="52"/>
      <c r="BM8" s="52"/>
      <c r="BN8" s="52"/>
      <c r="BO8" s="52"/>
      <c r="BP8" s="52"/>
      <c r="BQ8" s="52"/>
      <c r="BR8" s="52"/>
    </row>
    <row r="9" spans="1:70" ht="12.7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119" t="s">
        <v>76</v>
      </c>
      <c r="AZ9" s="119"/>
      <c r="BA9" s="119"/>
      <c r="BB9" s="119"/>
      <c r="BC9" s="119"/>
      <c r="BD9" s="119"/>
      <c r="BE9" s="119"/>
      <c r="BF9" s="119"/>
      <c r="BG9" s="119"/>
      <c r="BH9" s="119"/>
      <c r="BI9" s="52"/>
      <c r="BJ9" s="52"/>
      <c r="BK9" s="52"/>
      <c r="BL9" s="52"/>
      <c r="BM9" s="52"/>
      <c r="BN9" s="52"/>
      <c r="BO9" s="52"/>
      <c r="BP9" s="52"/>
      <c r="BQ9" s="52"/>
      <c r="BR9" s="52"/>
    </row>
    <row r="10" spans="1:70" ht="12.75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</row>
    <row r="11" spans="1:70" ht="12.75" customHeight="1">
      <c r="A11" s="117">
        <v>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84">
        <v>2</v>
      </c>
      <c r="Q11" s="84"/>
      <c r="R11" s="84"/>
      <c r="S11" s="84"/>
      <c r="T11" s="84"/>
      <c r="U11" s="84">
        <v>3</v>
      </c>
      <c r="V11" s="84"/>
      <c r="W11" s="84"/>
      <c r="X11" s="84"/>
      <c r="Y11" s="84"/>
      <c r="Z11" s="84"/>
      <c r="AA11" s="84"/>
      <c r="AB11" s="84"/>
      <c r="AC11" s="84"/>
      <c r="AD11" s="84"/>
      <c r="AE11" s="84">
        <v>4</v>
      </c>
      <c r="AF11" s="84"/>
      <c r="AG11" s="84"/>
      <c r="AH11" s="84"/>
      <c r="AI11" s="84"/>
      <c r="AJ11" s="84"/>
      <c r="AK11" s="84"/>
      <c r="AL11" s="84"/>
      <c r="AM11" s="84"/>
      <c r="AN11" s="84"/>
      <c r="AO11" s="84">
        <v>5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>
        <v>6</v>
      </c>
      <c r="AZ11" s="84"/>
      <c r="BA11" s="84"/>
      <c r="BB11" s="84"/>
      <c r="BC11" s="84"/>
      <c r="BD11" s="84"/>
      <c r="BE11" s="84"/>
      <c r="BF11" s="84"/>
      <c r="BG11" s="84"/>
      <c r="BH11" s="84"/>
      <c r="BI11" s="84">
        <v>7</v>
      </c>
      <c r="BJ11" s="84"/>
      <c r="BK11" s="84"/>
      <c r="BL11" s="84"/>
      <c r="BM11" s="84"/>
      <c r="BN11" s="84"/>
      <c r="BO11" s="84"/>
      <c r="BP11" s="84"/>
      <c r="BQ11" s="84"/>
      <c r="BR11" s="84"/>
    </row>
    <row r="12" spans="1:70" ht="29.25" customHeight="1">
      <c r="A12" s="112" t="s">
        <v>77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 t="s">
        <v>78</v>
      </c>
      <c r="Q12" s="113"/>
      <c r="R12" s="113"/>
      <c r="S12" s="113"/>
      <c r="T12" s="113"/>
      <c r="U12" s="114">
        <f>'оплата труда (тек.год)'!U13</f>
        <v>4</v>
      </c>
      <c r="V12" s="114"/>
      <c r="W12" s="114"/>
      <c r="X12" s="114"/>
      <c r="Y12" s="114"/>
      <c r="Z12" s="114"/>
      <c r="AA12" s="114"/>
      <c r="AB12" s="114"/>
      <c r="AC12" s="114"/>
      <c r="AD12" s="114"/>
      <c r="AE12" s="115">
        <f>SUM(AE14:AN19)</f>
        <v>4709500.49</v>
      </c>
      <c r="AF12" s="115"/>
      <c r="AG12" s="115"/>
      <c r="AH12" s="115"/>
      <c r="AI12" s="115"/>
      <c r="AJ12" s="115"/>
      <c r="AK12" s="115"/>
      <c r="AL12" s="115"/>
      <c r="AM12" s="115"/>
      <c r="AN12" s="115"/>
      <c r="AO12" s="115">
        <f>SUM(AO14:AX19)</f>
        <v>3269650.34</v>
      </c>
      <c r="AP12" s="115"/>
      <c r="AQ12" s="115"/>
      <c r="AR12" s="115"/>
      <c r="AS12" s="115"/>
      <c r="AT12" s="115"/>
      <c r="AU12" s="115"/>
      <c r="AV12" s="115"/>
      <c r="AW12" s="115"/>
      <c r="AX12" s="115"/>
      <c r="AY12" s="115">
        <f>SUM(AY14:BH19)</f>
        <v>1439850.15</v>
      </c>
      <c r="AZ12" s="115"/>
      <c r="BA12" s="115"/>
      <c r="BB12" s="115"/>
      <c r="BC12" s="115"/>
      <c r="BD12" s="115"/>
      <c r="BE12" s="115"/>
      <c r="BF12" s="115"/>
      <c r="BG12" s="115"/>
      <c r="BH12" s="115"/>
      <c r="BI12" s="116">
        <f>((SUM(AE12))/U12)/12</f>
        <v>98114.59354166668</v>
      </c>
      <c r="BJ12" s="116"/>
      <c r="BK12" s="116"/>
      <c r="BL12" s="116"/>
      <c r="BM12" s="116"/>
      <c r="BN12" s="116"/>
      <c r="BO12" s="116"/>
      <c r="BP12" s="116"/>
      <c r="BQ12" s="116"/>
      <c r="BR12" s="116"/>
    </row>
    <row r="13" spans="1:70" ht="11.25" customHeight="1">
      <c r="A13" s="103" t="s">
        <v>79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13"/>
      <c r="Q13" s="113"/>
      <c r="R13" s="113"/>
      <c r="S13" s="113"/>
      <c r="T13" s="113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9"/>
      <c r="BJ13" s="99"/>
      <c r="BK13" s="99"/>
      <c r="BL13" s="99"/>
      <c r="BM13" s="99"/>
      <c r="BN13" s="99"/>
      <c r="BO13" s="99"/>
      <c r="BP13" s="99"/>
      <c r="BQ13" s="99"/>
      <c r="BR13" s="99"/>
    </row>
    <row r="14" spans="1:70" ht="42" customHeight="1">
      <c r="A14" s="125" t="s">
        <v>80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13"/>
      <c r="Q14" s="113"/>
      <c r="R14" s="113"/>
      <c r="S14" s="113"/>
      <c r="T14" s="113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97">
        <f aca="true" t="shared" si="0" ref="AE14:AE19">AO14+AY14</f>
        <v>0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98">
        <f>'оплата труда (тек.год)'!AO15</f>
        <v>0</v>
      </c>
      <c r="AP14" s="98"/>
      <c r="AQ14" s="98"/>
      <c r="AR14" s="98"/>
      <c r="AS14" s="98"/>
      <c r="AT14" s="98"/>
      <c r="AU14" s="98"/>
      <c r="AV14" s="98"/>
      <c r="AW14" s="98"/>
      <c r="AX14" s="98"/>
      <c r="AY14" s="98">
        <f>'оплата труда (тек.год)'!AY15</f>
        <v>0</v>
      </c>
      <c r="AZ14" s="98"/>
      <c r="BA14" s="98"/>
      <c r="BB14" s="98"/>
      <c r="BC14" s="98"/>
      <c r="BD14" s="98"/>
      <c r="BE14" s="98"/>
      <c r="BF14" s="98"/>
      <c r="BG14" s="98"/>
      <c r="BH14" s="98"/>
      <c r="BI14" s="99">
        <f>((SUM(AE14))/U12)/12</f>
        <v>0</v>
      </c>
      <c r="BJ14" s="99"/>
      <c r="BK14" s="99"/>
      <c r="BL14" s="99"/>
      <c r="BM14" s="99"/>
      <c r="BN14" s="99"/>
      <c r="BO14" s="99"/>
      <c r="BP14" s="99"/>
      <c r="BQ14" s="99"/>
      <c r="BR14" s="99"/>
    </row>
    <row r="15" spans="1:70" ht="42" customHeight="1">
      <c r="A15" s="125" t="s">
        <v>81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13"/>
      <c r="Q15" s="113"/>
      <c r="R15" s="113"/>
      <c r="S15" s="113"/>
      <c r="T15" s="113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97">
        <f t="shared" si="0"/>
        <v>4709500.49</v>
      </c>
      <c r="AF15" s="97"/>
      <c r="AG15" s="97"/>
      <c r="AH15" s="97"/>
      <c r="AI15" s="97"/>
      <c r="AJ15" s="97"/>
      <c r="AK15" s="97"/>
      <c r="AL15" s="97"/>
      <c r="AM15" s="97"/>
      <c r="AN15" s="97"/>
      <c r="AO15" s="98">
        <f>'оплата труда (тек.год)'!AO16</f>
        <v>3269650.34</v>
      </c>
      <c r="AP15" s="98"/>
      <c r="AQ15" s="98"/>
      <c r="AR15" s="98"/>
      <c r="AS15" s="98"/>
      <c r="AT15" s="98"/>
      <c r="AU15" s="98"/>
      <c r="AV15" s="98"/>
      <c r="AW15" s="98"/>
      <c r="AX15" s="98"/>
      <c r="AY15" s="98">
        <f>'оплата труда (тек.год)'!AY16</f>
        <v>1439850.15</v>
      </c>
      <c r="AZ15" s="98"/>
      <c r="BA15" s="98"/>
      <c r="BB15" s="98"/>
      <c r="BC15" s="98"/>
      <c r="BD15" s="98"/>
      <c r="BE15" s="98"/>
      <c r="BF15" s="98"/>
      <c r="BG15" s="98"/>
      <c r="BH15" s="98"/>
      <c r="BI15" s="99">
        <f>((SUM(AE15))/U12)/12</f>
        <v>98114.59354166668</v>
      </c>
      <c r="BJ15" s="99"/>
      <c r="BK15" s="99"/>
      <c r="BL15" s="99"/>
      <c r="BM15" s="99"/>
      <c r="BN15" s="99"/>
      <c r="BO15" s="99"/>
      <c r="BP15" s="99"/>
      <c r="BQ15" s="99"/>
      <c r="BR15" s="99"/>
    </row>
    <row r="16" spans="1:70" ht="57" customHeight="1">
      <c r="A16" s="96" t="s">
        <v>297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13"/>
      <c r="Q16" s="113"/>
      <c r="R16" s="113"/>
      <c r="S16" s="113"/>
      <c r="T16" s="113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97">
        <f t="shared" si="0"/>
        <v>0</v>
      </c>
      <c r="AF16" s="97"/>
      <c r="AG16" s="97"/>
      <c r="AH16" s="97"/>
      <c r="AI16" s="97"/>
      <c r="AJ16" s="97"/>
      <c r="AK16" s="97"/>
      <c r="AL16" s="97"/>
      <c r="AM16" s="97"/>
      <c r="AN16" s="97"/>
      <c r="AO16" s="98">
        <f>'оплата труда (тек.год)'!AO17:AX17</f>
        <v>0</v>
      </c>
      <c r="AP16" s="98"/>
      <c r="AQ16" s="98"/>
      <c r="AR16" s="98"/>
      <c r="AS16" s="98"/>
      <c r="AT16" s="98"/>
      <c r="AU16" s="98"/>
      <c r="AV16" s="98"/>
      <c r="AW16" s="98"/>
      <c r="AX16" s="98"/>
      <c r="AY16" s="98">
        <v>0</v>
      </c>
      <c r="AZ16" s="98"/>
      <c r="BA16" s="98"/>
      <c r="BB16" s="98"/>
      <c r="BC16" s="98"/>
      <c r="BD16" s="98"/>
      <c r="BE16" s="98"/>
      <c r="BF16" s="98"/>
      <c r="BG16" s="98"/>
      <c r="BH16" s="98"/>
      <c r="BI16" s="99">
        <f>((SUM(AE16))/U12)/12</f>
        <v>0</v>
      </c>
      <c r="BJ16" s="99"/>
      <c r="BK16" s="99"/>
      <c r="BL16" s="99"/>
      <c r="BM16" s="99"/>
      <c r="BN16" s="99"/>
      <c r="BO16" s="99"/>
      <c r="BP16" s="99"/>
      <c r="BQ16" s="99"/>
      <c r="BR16" s="99"/>
    </row>
    <row r="17" spans="1:70" ht="57" customHeight="1">
      <c r="A17" s="96" t="s">
        <v>298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113"/>
      <c r="Q17" s="113"/>
      <c r="R17" s="113"/>
      <c r="S17" s="113"/>
      <c r="T17" s="113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97">
        <f t="shared" si="0"/>
        <v>0</v>
      </c>
      <c r="AF17" s="97"/>
      <c r="AG17" s="97"/>
      <c r="AH17" s="97"/>
      <c r="AI17" s="97"/>
      <c r="AJ17" s="97"/>
      <c r="AK17" s="97"/>
      <c r="AL17" s="97"/>
      <c r="AM17" s="97"/>
      <c r="AN17" s="97"/>
      <c r="AO17" s="98">
        <v>0</v>
      </c>
      <c r="AP17" s="98"/>
      <c r="AQ17" s="98"/>
      <c r="AR17" s="98"/>
      <c r="AS17" s="98"/>
      <c r="AT17" s="98"/>
      <c r="AU17" s="98"/>
      <c r="AV17" s="98"/>
      <c r="AW17" s="98"/>
      <c r="AX17" s="98"/>
      <c r="AY17" s="98">
        <v>0</v>
      </c>
      <c r="AZ17" s="98"/>
      <c r="BA17" s="98"/>
      <c r="BB17" s="98"/>
      <c r="BC17" s="98"/>
      <c r="BD17" s="98"/>
      <c r="BE17" s="98"/>
      <c r="BF17" s="98"/>
      <c r="BG17" s="98"/>
      <c r="BH17" s="98"/>
      <c r="BI17" s="99">
        <f>((SUM(AE17))/U12)/12</f>
        <v>0</v>
      </c>
      <c r="BJ17" s="99"/>
      <c r="BK17" s="99"/>
      <c r="BL17" s="99"/>
      <c r="BM17" s="99"/>
      <c r="BN17" s="99"/>
      <c r="BO17" s="99"/>
      <c r="BP17" s="99"/>
      <c r="BQ17" s="99"/>
      <c r="BR17" s="99"/>
    </row>
    <row r="18" spans="1:70" ht="57" customHeight="1">
      <c r="A18" s="96" t="s">
        <v>299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113"/>
      <c r="Q18" s="113"/>
      <c r="R18" s="113"/>
      <c r="S18" s="113"/>
      <c r="T18" s="113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97">
        <f t="shared" si="0"/>
        <v>0</v>
      </c>
      <c r="AF18" s="97"/>
      <c r="AG18" s="97"/>
      <c r="AH18" s="97"/>
      <c r="AI18" s="97"/>
      <c r="AJ18" s="97"/>
      <c r="AK18" s="97"/>
      <c r="AL18" s="97"/>
      <c r="AM18" s="97"/>
      <c r="AN18" s="97"/>
      <c r="AO18" s="98">
        <v>0</v>
      </c>
      <c r="AP18" s="98"/>
      <c r="AQ18" s="98"/>
      <c r="AR18" s="98"/>
      <c r="AS18" s="98"/>
      <c r="AT18" s="98"/>
      <c r="AU18" s="98"/>
      <c r="AV18" s="98"/>
      <c r="AW18" s="98"/>
      <c r="AX18" s="98"/>
      <c r="AY18" s="98">
        <v>0</v>
      </c>
      <c r="AZ18" s="98"/>
      <c r="BA18" s="98"/>
      <c r="BB18" s="98"/>
      <c r="BC18" s="98"/>
      <c r="BD18" s="98"/>
      <c r="BE18" s="98"/>
      <c r="BF18" s="98"/>
      <c r="BG18" s="98"/>
      <c r="BH18" s="98"/>
      <c r="BI18" s="99">
        <f>((SUM(AE18))/U12)/12</f>
        <v>0</v>
      </c>
      <c r="BJ18" s="99"/>
      <c r="BK18" s="99"/>
      <c r="BL18" s="99"/>
      <c r="BM18" s="99"/>
      <c r="BN18" s="99"/>
      <c r="BO18" s="99"/>
      <c r="BP18" s="99"/>
      <c r="BQ18" s="99"/>
      <c r="BR18" s="99"/>
    </row>
    <row r="19" spans="1:70" ht="34.5" customHeight="1">
      <c r="A19" s="124" t="s">
        <v>85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13"/>
      <c r="Q19" s="113"/>
      <c r="R19" s="113"/>
      <c r="S19" s="113"/>
      <c r="T19" s="113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07">
        <f t="shared" si="0"/>
        <v>0</v>
      </c>
      <c r="AF19" s="107"/>
      <c r="AG19" s="107"/>
      <c r="AH19" s="107"/>
      <c r="AI19" s="107"/>
      <c r="AJ19" s="107"/>
      <c r="AK19" s="107"/>
      <c r="AL19" s="107"/>
      <c r="AM19" s="107"/>
      <c r="AN19" s="107"/>
      <c r="AO19" s="101">
        <v>0</v>
      </c>
      <c r="AP19" s="101"/>
      <c r="AQ19" s="101"/>
      <c r="AR19" s="101"/>
      <c r="AS19" s="101"/>
      <c r="AT19" s="101"/>
      <c r="AU19" s="101"/>
      <c r="AV19" s="101"/>
      <c r="AW19" s="101"/>
      <c r="AX19" s="101"/>
      <c r="AY19" s="101">
        <v>0</v>
      </c>
      <c r="AZ19" s="101"/>
      <c r="BA19" s="101"/>
      <c r="BB19" s="101"/>
      <c r="BC19" s="101"/>
      <c r="BD19" s="101"/>
      <c r="BE19" s="101"/>
      <c r="BF19" s="101"/>
      <c r="BG19" s="101"/>
      <c r="BH19" s="101"/>
      <c r="BI19" s="102">
        <f>((SUM(AE19))/U12)/12</f>
        <v>0</v>
      </c>
      <c r="BJ19" s="102"/>
      <c r="BK19" s="102"/>
      <c r="BL19" s="102"/>
      <c r="BM19" s="102"/>
      <c r="BN19" s="102"/>
      <c r="BO19" s="102"/>
      <c r="BP19" s="102"/>
      <c r="BQ19" s="102"/>
      <c r="BR19" s="102"/>
    </row>
    <row r="20" spans="1:70" ht="30.75" customHeight="1">
      <c r="A20" s="109" t="s">
        <v>86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 t="s">
        <v>87</v>
      </c>
      <c r="Q20" s="110"/>
      <c r="R20" s="110"/>
      <c r="S20" s="110"/>
      <c r="T20" s="110"/>
      <c r="U20" s="111">
        <f>'оплата труда (тек.год)'!U21</f>
        <v>109.3</v>
      </c>
      <c r="V20" s="111"/>
      <c r="W20" s="111"/>
      <c r="X20" s="111"/>
      <c r="Y20" s="111"/>
      <c r="Z20" s="111"/>
      <c r="AA20" s="111"/>
      <c r="AB20" s="111"/>
      <c r="AC20" s="111"/>
      <c r="AD20" s="111"/>
      <c r="AE20" s="79">
        <f>SUM(AE22:AN27)</f>
        <v>92230787.18</v>
      </c>
      <c r="AF20" s="79"/>
      <c r="AG20" s="79"/>
      <c r="AH20" s="79"/>
      <c r="AI20" s="79"/>
      <c r="AJ20" s="79"/>
      <c r="AK20" s="79"/>
      <c r="AL20" s="79"/>
      <c r="AM20" s="79"/>
      <c r="AN20" s="79"/>
      <c r="AO20" s="79">
        <f>SUM(AO22:AX27)</f>
        <v>67008415.6</v>
      </c>
      <c r="AP20" s="79"/>
      <c r="AQ20" s="79"/>
      <c r="AR20" s="79"/>
      <c r="AS20" s="79"/>
      <c r="AT20" s="79"/>
      <c r="AU20" s="79"/>
      <c r="AV20" s="79"/>
      <c r="AW20" s="79"/>
      <c r="AX20" s="79"/>
      <c r="AY20" s="79">
        <f>SUM(AY22:BH27)</f>
        <v>25222371.58</v>
      </c>
      <c r="AZ20" s="79"/>
      <c r="BA20" s="79"/>
      <c r="BB20" s="79"/>
      <c r="BC20" s="79"/>
      <c r="BD20" s="79"/>
      <c r="BE20" s="79"/>
      <c r="BF20" s="79"/>
      <c r="BG20" s="79"/>
      <c r="BH20" s="79"/>
      <c r="BI20" s="108">
        <f>AE20/U20/12</f>
        <v>70319.29489173529</v>
      </c>
      <c r="BJ20" s="108"/>
      <c r="BK20" s="108"/>
      <c r="BL20" s="108"/>
      <c r="BM20" s="108"/>
      <c r="BN20" s="108"/>
      <c r="BO20" s="108"/>
      <c r="BP20" s="108"/>
      <c r="BQ20" s="108"/>
      <c r="BR20" s="108"/>
    </row>
    <row r="21" spans="1:70" ht="11.25" customHeight="1">
      <c r="A21" s="103" t="s">
        <v>79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10"/>
      <c r="Q21" s="110"/>
      <c r="R21" s="110"/>
      <c r="S21" s="110"/>
      <c r="T21" s="110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9"/>
      <c r="BJ21" s="99"/>
      <c r="BK21" s="99"/>
      <c r="BL21" s="99"/>
      <c r="BM21" s="99"/>
      <c r="BN21" s="99"/>
      <c r="BO21" s="99"/>
      <c r="BP21" s="99"/>
      <c r="BQ21" s="99"/>
      <c r="BR21" s="99"/>
    </row>
    <row r="22" spans="1:70" ht="54" customHeight="1">
      <c r="A22" s="125" t="s">
        <v>80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10"/>
      <c r="Q22" s="110"/>
      <c r="R22" s="110"/>
      <c r="S22" s="110"/>
      <c r="T22" s="110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97">
        <f aca="true" t="shared" si="1" ref="AE22:AE27">AO22+AY22</f>
        <v>1187363.22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8">
        <f>'оплата труда (тек.год)'!AO23</f>
        <v>831154.25</v>
      </c>
      <c r="AP22" s="98"/>
      <c r="AQ22" s="98"/>
      <c r="AR22" s="98"/>
      <c r="AS22" s="98"/>
      <c r="AT22" s="98"/>
      <c r="AU22" s="98"/>
      <c r="AV22" s="98"/>
      <c r="AW22" s="98"/>
      <c r="AX22" s="98"/>
      <c r="AY22" s="98">
        <f>'оплата труда (тек.год)'!AY23</f>
        <v>356208.97</v>
      </c>
      <c r="AZ22" s="98"/>
      <c r="BA22" s="98"/>
      <c r="BB22" s="98"/>
      <c r="BC22" s="98"/>
      <c r="BD22" s="98"/>
      <c r="BE22" s="98"/>
      <c r="BF22" s="98"/>
      <c r="BG22" s="98"/>
      <c r="BH22" s="98"/>
      <c r="BI22" s="99">
        <f>AE22/U20/12</f>
        <v>905.2784537968893</v>
      </c>
      <c r="BJ22" s="99"/>
      <c r="BK22" s="99"/>
      <c r="BL22" s="99"/>
      <c r="BM22" s="99"/>
      <c r="BN22" s="99"/>
      <c r="BO22" s="99"/>
      <c r="BP22" s="99"/>
      <c r="BQ22" s="99"/>
      <c r="BR22" s="99"/>
    </row>
    <row r="23" spans="1:70" ht="54" customHeight="1">
      <c r="A23" s="125" t="s">
        <v>81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10"/>
      <c r="Q23" s="110"/>
      <c r="R23" s="110"/>
      <c r="S23" s="110"/>
      <c r="T23" s="110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97">
        <f t="shared" si="1"/>
        <v>83325518.96000001</v>
      </c>
      <c r="AF23" s="97"/>
      <c r="AG23" s="97"/>
      <c r="AH23" s="97"/>
      <c r="AI23" s="97"/>
      <c r="AJ23" s="97"/>
      <c r="AK23" s="97"/>
      <c r="AL23" s="97"/>
      <c r="AM23" s="97"/>
      <c r="AN23" s="97"/>
      <c r="AO23" s="98">
        <f>'оплата труда (тек.год)'!AO24</f>
        <v>58459356.35</v>
      </c>
      <c r="AP23" s="98"/>
      <c r="AQ23" s="98"/>
      <c r="AR23" s="98"/>
      <c r="AS23" s="98"/>
      <c r="AT23" s="98"/>
      <c r="AU23" s="98"/>
      <c r="AV23" s="98"/>
      <c r="AW23" s="98"/>
      <c r="AX23" s="98"/>
      <c r="AY23" s="98">
        <f>'оплата труда (тек.год)'!AY24</f>
        <v>24866162.61</v>
      </c>
      <c r="AZ23" s="98"/>
      <c r="BA23" s="98"/>
      <c r="BB23" s="98"/>
      <c r="BC23" s="98"/>
      <c r="BD23" s="98"/>
      <c r="BE23" s="98"/>
      <c r="BF23" s="98"/>
      <c r="BG23" s="98"/>
      <c r="BH23" s="98"/>
      <c r="BI23" s="99">
        <f>AE23/U20/12</f>
        <v>63529.67288807564</v>
      </c>
      <c r="BJ23" s="99"/>
      <c r="BK23" s="99"/>
      <c r="BL23" s="99"/>
      <c r="BM23" s="99"/>
      <c r="BN23" s="99"/>
      <c r="BO23" s="99"/>
      <c r="BP23" s="99"/>
      <c r="BQ23" s="99"/>
      <c r="BR23" s="99"/>
    </row>
    <row r="24" spans="1:70" ht="60" customHeight="1">
      <c r="A24" s="96" t="s">
        <v>297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110"/>
      <c r="Q24" s="110"/>
      <c r="R24" s="110"/>
      <c r="S24" s="110"/>
      <c r="T24" s="110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97">
        <f t="shared" si="1"/>
        <v>1714905</v>
      </c>
      <c r="AF24" s="97"/>
      <c r="AG24" s="97"/>
      <c r="AH24" s="97"/>
      <c r="AI24" s="97"/>
      <c r="AJ24" s="97"/>
      <c r="AK24" s="97"/>
      <c r="AL24" s="97"/>
      <c r="AM24" s="97"/>
      <c r="AN24" s="97"/>
      <c r="AO24" s="98">
        <f>'оплата труда (тек.год)'!AO25</f>
        <v>1714905</v>
      </c>
      <c r="AP24" s="98"/>
      <c r="AQ24" s="98"/>
      <c r="AR24" s="98"/>
      <c r="AS24" s="98"/>
      <c r="AT24" s="98"/>
      <c r="AU24" s="98"/>
      <c r="AV24" s="98"/>
      <c r="AW24" s="98"/>
      <c r="AX24" s="98"/>
      <c r="AY24" s="98">
        <f>'оплата труда (тек.год)'!AY25</f>
        <v>0</v>
      </c>
      <c r="AZ24" s="98"/>
      <c r="BA24" s="98"/>
      <c r="BB24" s="98"/>
      <c r="BC24" s="98"/>
      <c r="BD24" s="98"/>
      <c r="BE24" s="98"/>
      <c r="BF24" s="98"/>
      <c r="BG24" s="98"/>
      <c r="BH24" s="98"/>
      <c r="BI24" s="99">
        <f>AE24/U20/12</f>
        <v>1307.4908508691674</v>
      </c>
      <c r="BJ24" s="99"/>
      <c r="BK24" s="99"/>
      <c r="BL24" s="99"/>
      <c r="BM24" s="99"/>
      <c r="BN24" s="99"/>
      <c r="BO24" s="99"/>
      <c r="BP24" s="99"/>
      <c r="BQ24" s="99"/>
      <c r="BR24" s="99"/>
    </row>
    <row r="25" spans="1:70" ht="60" customHeight="1">
      <c r="A25" s="96" t="s">
        <v>298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110"/>
      <c r="Q25" s="110"/>
      <c r="R25" s="110"/>
      <c r="S25" s="110"/>
      <c r="T25" s="110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97">
        <f t="shared" si="1"/>
        <v>0</v>
      </c>
      <c r="AF25" s="97"/>
      <c r="AG25" s="97"/>
      <c r="AH25" s="97"/>
      <c r="AI25" s="97"/>
      <c r="AJ25" s="97"/>
      <c r="AK25" s="97"/>
      <c r="AL25" s="97"/>
      <c r="AM25" s="97"/>
      <c r="AN25" s="97"/>
      <c r="AO25" s="98">
        <f>'оплата труда (тек.год)'!AO26</f>
        <v>0</v>
      </c>
      <c r="AP25" s="98"/>
      <c r="AQ25" s="98"/>
      <c r="AR25" s="98"/>
      <c r="AS25" s="98"/>
      <c r="AT25" s="98"/>
      <c r="AU25" s="98"/>
      <c r="AV25" s="98"/>
      <c r="AW25" s="98"/>
      <c r="AX25" s="98"/>
      <c r="AY25" s="98">
        <f>'оплата труда (тек.год)'!AY26</f>
        <v>0</v>
      </c>
      <c r="AZ25" s="98"/>
      <c r="BA25" s="98"/>
      <c r="BB25" s="98"/>
      <c r="BC25" s="98"/>
      <c r="BD25" s="98"/>
      <c r="BE25" s="98"/>
      <c r="BF25" s="98"/>
      <c r="BG25" s="98"/>
      <c r="BH25" s="98"/>
      <c r="BI25" s="99">
        <f>AE25/U20/12</f>
        <v>0</v>
      </c>
      <c r="BJ25" s="99"/>
      <c r="BK25" s="99"/>
      <c r="BL25" s="99"/>
      <c r="BM25" s="99"/>
      <c r="BN25" s="99"/>
      <c r="BO25" s="99"/>
      <c r="BP25" s="99"/>
      <c r="BQ25" s="99"/>
      <c r="BR25" s="99"/>
    </row>
    <row r="26" spans="1:70" ht="53.25" customHeight="1">
      <c r="A26" s="96" t="s">
        <v>299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110"/>
      <c r="Q26" s="110"/>
      <c r="R26" s="110"/>
      <c r="S26" s="110"/>
      <c r="T26" s="110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97">
        <f t="shared" si="1"/>
        <v>6003000</v>
      </c>
      <c r="AF26" s="97"/>
      <c r="AG26" s="97"/>
      <c r="AH26" s="97"/>
      <c r="AI26" s="97"/>
      <c r="AJ26" s="97"/>
      <c r="AK26" s="97"/>
      <c r="AL26" s="97"/>
      <c r="AM26" s="97"/>
      <c r="AN26" s="97"/>
      <c r="AO26" s="98">
        <f>'оплата труда (тек.год)'!AO27</f>
        <v>6003000</v>
      </c>
      <c r="AP26" s="98"/>
      <c r="AQ26" s="98"/>
      <c r="AR26" s="98"/>
      <c r="AS26" s="98"/>
      <c r="AT26" s="98"/>
      <c r="AU26" s="98"/>
      <c r="AV26" s="98"/>
      <c r="AW26" s="98"/>
      <c r="AX26" s="98"/>
      <c r="AY26" s="98">
        <v>0</v>
      </c>
      <c r="AZ26" s="98"/>
      <c r="BA26" s="98"/>
      <c r="BB26" s="98"/>
      <c r="BC26" s="98"/>
      <c r="BD26" s="98"/>
      <c r="BE26" s="98"/>
      <c r="BF26" s="98"/>
      <c r="BG26" s="98"/>
      <c r="BH26" s="98"/>
      <c r="BI26" s="99">
        <f>AE26/U20/12</f>
        <v>4576.852698993595</v>
      </c>
      <c r="BJ26" s="99"/>
      <c r="BK26" s="99"/>
      <c r="BL26" s="99"/>
      <c r="BM26" s="99"/>
      <c r="BN26" s="99"/>
      <c r="BO26" s="99"/>
      <c r="BP26" s="99"/>
      <c r="BQ26" s="99"/>
      <c r="BR26" s="99"/>
    </row>
    <row r="27" spans="1:70" ht="34.5" customHeight="1">
      <c r="A27" s="124" t="s">
        <v>85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10"/>
      <c r="Q27" s="110"/>
      <c r="R27" s="110"/>
      <c r="S27" s="110"/>
      <c r="T27" s="110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07">
        <f t="shared" si="1"/>
        <v>0</v>
      </c>
      <c r="AF27" s="107"/>
      <c r="AG27" s="107"/>
      <c r="AH27" s="107"/>
      <c r="AI27" s="107"/>
      <c r="AJ27" s="107"/>
      <c r="AK27" s="107"/>
      <c r="AL27" s="107"/>
      <c r="AM27" s="107"/>
      <c r="AN27" s="107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>
        <v>0</v>
      </c>
      <c r="AZ27" s="101"/>
      <c r="BA27" s="101"/>
      <c r="BB27" s="101"/>
      <c r="BC27" s="101"/>
      <c r="BD27" s="101"/>
      <c r="BE27" s="101"/>
      <c r="BF27" s="101"/>
      <c r="BG27" s="101"/>
      <c r="BH27" s="101"/>
      <c r="BI27" s="102">
        <f>AE27/U20/12</f>
        <v>0</v>
      </c>
      <c r="BJ27" s="102"/>
      <c r="BK27" s="102"/>
      <c r="BL27" s="102"/>
      <c r="BM27" s="102"/>
      <c r="BN27" s="102"/>
      <c r="BO27" s="102"/>
      <c r="BP27" s="102"/>
      <c r="BQ27" s="102"/>
      <c r="BR27" s="102"/>
    </row>
    <row r="28" spans="1:70" ht="15" customHeight="1">
      <c r="A28" s="104" t="s">
        <v>88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5" t="s">
        <v>89</v>
      </c>
      <c r="Q28" s="105"/>
      <c r="R28" s="105"/>
      <c r="S28" s="105"/>
      <c r="T28" s="105"/>
      <c r="U28" s="106">
        <f>'оплата труда (тек.год)'!U29</f>
        <v>12</v>
      </c>
      <c r="V28" s="106"/>
      <c r="W28" s="106"/>
      <c r="X28" s="106"/>
      <c r="Y28" s="106"/>
      <c r="Z28" s="106"/>
      <c r="AA28" s="106"/>
      <c r="AB28" s="106"/>
      <c r="AC28" s="106"/>
      <c r="AD28" s="106"/>
      <c r="AE28" s="93">
        <f>SUM(AE30:AN35)</f>
        <v>9978254.209999999</v>
      </c>
      <c r="AF28" s="93"/>
      <c r="AG28" s="93"/>
      <c r="AH28" s="93"/>
      <c r="AI28" s="93"/>
      <c r="AJ28" s="93"/>
      <c r="AK28" s="93"/>
      <c r="AL28" s="93"/>
      <c r="AM28" s="93"/>
      <c r="AN28" s="93"/>
      <c r="AO28" s="93">
        <f>SUM(AO30:AX35)</f>
        <v>7169109.75</v>
      </c>
      <c r="AP28" s="93"/>
      <c r="AQ28" s="93"/>
      <c r="AR28" s="93"/>
      <c r="AS28" s="93"/>
      <c r="AT28" s="93"/>
      <c r="AU28" s="93"/>
      <c r="AV28" s="93"/>
      <c r="AW28" s="93"/>
      <c r="AX28" s="93"/>
      <c r="AY28" s="93">
        <f>SUM(AY30:BH35)</f>
        <v>2809144.46</v>
      </c>
      <c r="AZ28" s="93"/>
      <c r="BA28" s="93"/>
      <c r="BB28" s="93"/>
      <c r="BC28" s="93"/>
      <c r="BD28" s="93"/>
      <c r="BE28" s="93"/>
      <c r="BF28" s="93"/>
      <c r="BG28" s="93"/>
      <c r="BH28" s="93"/>
      <c r="BI28" s="87">
        <f>AE28/U28/12</f>
        <v>69293.43201388889</v>
      </c>
      <c r="BJ28" s="87"/>
      <c r="BK28" s="87"/>
      <c r="BL28" s="87"/>
      <c r="BM28" s="87"/>
      <c r="BN28" s="87"/>
      <c r="BO28" s="87"/>
      <c r="BP28" s="87"/>
      <c r="BQ28" s="87"/>
      <c r="BR28" s="87"/>
    </row>
    <row r="29" spans="1:70" ht="11.25" customHeight="1">
      <c r="A29" s="103" t="s">
        <v>79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5"/>
      <c r="Q29" s="105"/>
      <c r="R29" s="105"/>
      <c r="S29" s="105"/>
      <c r="T29" s="105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9"/>
      <c r="BJ29" s="99"/>
      <c r="BK29" s="99"/>
      <c r="BL29" s="99"/>
      <c r="BM29" s="99"/>
      <c r="BN29" s="99"/>
      <c r="BO29" s="99"/>
      <c r="BP29" s="99"/>
      <c r="BQ29" s="99"/>
      <c r="BR29" s="99"/>
    </row>
    <row r="30" spans="1:70" ht="39.75" customHeight="1">
      <c r="A30" s="125" t="s">
        <v>80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05"/>
      <c r="Q30" s="105"/>
      <c r="R30" s="105"/>
      <c r="S30" s="105"/>
      <c r="T30" s="105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97">
        <f aca="true" t="shared" si="2" ref="AE30:AE35">AO30+AY30</f>
        <v>2770514.1799999997</v>
      </c>
      <c r="AF30" s="97"/>
      <c r="AG30" s="97"/>
      <c r="AH30" s="97"/>
      <c r="AI30" s="97"/>
      <c r="AJ30" s="97"/>
      <c r="AK30" s="97"/>
      <c r="AL30" s="97"/>
      <c r="AM30" s="97"/>
      <c r="AN30" s="97"/>
      <c r="AO30" s="98">
        <f>'оплата труда (тек.год)'!AO31</f>
        <v>1939359.93</v>
      </c>
      <c r="AP30" s="98"/>
      <c r="AQ30" s="98"/>
      <c r="AR30" s="98"/>
      <c r="AS30" s="98"/>
      <c r="AT30" s="98"/>
      <c r="AU30" s="98"/>
      <c r="AV30" s="98"/>
      <c r="AW30" s="98"/>
      <c r="AX30" s="98"/>
      <c r="AY30" s="98">
        <f>'оплата труда (тек.год)'!AY31</f>
        <v>831154.25</v>
      </c>
      <c r="AZ30" s="98"/>
      <c r="BA30" s="98"/>
      <c r="BB30" s="98"/>
      <c r="BC30" s="98"/>
      <c r="BD30" s="98"/>
      <c r="BE30" s="98"/>
      <c r="BF30" s="98"/>
      <c r="BG30" s="98"/>
      <c r="BH30" s="98"/>
      <c r="BI30" s="99">
        <f>AE30/U28/12</f>
        <v>19239.681805555552</v>
      </c>
      <c r="BJ30" s="99"/>
      <c r="BK30" s="99"/>
      <c r="BL30" s="99"/>
      <c r="BM30" s="99"/>
      <c r="BN30" s="99"/>
      <c r="BO30" s="99"/>
      <c r="BP30" s="99"/>
      <c r="BQ30" s="99"/>
      <c r="BR30" s="99"/>
    </row>
    <row r="31" spans="1:70" ht="39.75" customHeight="1">
      <c r="A31" s="125" t="s">
        <v>81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05"/>
      <c r="Q31" s="105"/>
      <c r="R31" s="105"/>
      <c r="S31" s="105"/>
      <c r="T31" s="105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97">
        <f t="shared" si="2"/>
        <v>6593300.7</v>
      </c>
      <c r="AF31" s="97"/>
      <c r="AG31" s="97"/>
      <c r="AH31" s="97"/>
      <c r="AI31" s="97"/>
      <c r="AJ31" s="97"/>
      <c r="AK31" s="97"/>
      <c r="AL31" s="97"/>
      <c r="AM31" s="97"/>
      <c r="AN31" s="97"/>
      <c r="AO31" s="98">
        <f>'оплата труда (тек.год)'!AO32</f>
        <v>4615310.49</v>
      </c>
      <c r="AP31" s="98"/>
      <c r="AQ31" s="98"/>
      <c r="AR31" s="98"/>
      <c r="AS31" s="98"/>
      <c r="AT31" s="98"/>
      <c r="AU31" s="98"/>
      <c r="AV31" s="98"/>
      <c r="AW31" s="98"/>
      <c r="AX31" s="98"/>
      <c r="AY31" s="98">
        <f>'оплата труда (тек.год)'!AY32</f>
        <v>1977990.21</v>
      </c>
      <c r="AZ31" s="98"/>
      <c r="BA31" s="98"/>
      <c r="BB31" s="98"/>
      <c r="BC31" s="98"/>
      <c r="BD31" s="98"/>
      <c r="BE31" s="98"/>
      <c r="BF31" s="98"/>
      <c r="BG31" s="98"/>
      <c r="BH31" s="98"/>
      <c r="BI31" s="99">
        <f>AE31/U28/12</f>
        <v>45786.81041666667</v>
      </c>
      <c r="BJ31" s="99"/>
      <c r="BK31" s="99"/>
      <c r="BL31" s="99"/>
      <c r="BM31" s="99"/>
      <c r="BN31" s="99"/>
      <c r="BO31" s="99"/>
      <c r="BP31" s="99"/>
      <c r="BQ31" s="99"/>
      <c r="BR31" s="99"/>
    </row>
    <row r="32" spans="1:70" ht="39.75" customHeight="1">
      <c r="A32" s="96" t="s">
        <v>297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105"/>
      <c r="Q32" s="105"/>
      <c r="R32" s="105"/>
      <c r="S32" s="105"/>
      <c r="T32" s="105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97">
        <f t="shared" si="2"/>
        <v>0</v>
      </c>
      <c r="AF32" s="97"/>
      <c r="AG32" s="97"/>
      <c r="AH32" s="97"/>
      <c r="AI32" s="97"/>
      <c r="AJ32" s="97"/>
      <c r="AK32" s="97"/>
      <c r="AL32" s="97"/>
      <c r="AM32" s="97"/>
      <c r="AN32" s="97"/>
      <c r="AO32" s="98">
        <v>0</v>
      </c>
      <c r="AP32" s="98"/>
      <c r="AQ32" s="98"/>
      <c r="AR32" s="98"/>
      <c r="AS32" s="98"/>
      <c r="AT32" s="98"/>
      <c r="AU32" s="98"/>
      <c r="AV32" s="98"/>
      <c r="AW32" s="98"/>
      <c r="AX32" s="98"/>
      <c r="AY32" s="98">
        <v>0</v>
      </c>
      <c r="AZ32" s="98"/>
      <c r="BA32" s="98"/>
      <c r="BB32" s="98"/>
      <c r="BC32" s="98"/>
      <c r="BD32" s="98"/>
      <c r="BE32" s="98"/>
      <c r="BF32" s="98"/>
      <c r="BG32" s="98"/>
      <c r="BH32" s="98"/>
      <c r="BI32" s="99">
        <f>AE32/U28/12</f>
        <v>0</v>
      </c>
      <c r="BJ32" s="99"/>
      <c r="BK32" s="99"/>
      <c r="BL32" s="99"/>
      <c r="BM32" s="99"/>
      <c r="BN32" s="99"/>
      <c r="BO32" s="99"/>
      <c r="BP32" s="99"/>
      <c r="BQ32" s="99"/>
      <c r="BR32" s="99"/>
    </row>
    <row r="33" spans="1:70" ht="58.5" customHeight="1">
      <c r="A33" s="96" t="s">
        <v>298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105"/>
      <c r="Q33" s="105"/>
      <c r="R33" s="105"/>
      <c r="S33" s="105"/>
      <c r="T33" s="105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97">
        <f t="shared" si="2"/>
        <v>0</v>
      </c>
      <c r="AF33" s="97"/>
      <c r="AG33" s="97"/>
      <c r="AH33" s="97"/>
      <c r="AI33" s="97"/>
      <c r="AJ33" s="97"/>
      <c r="AK33" s="97"/>
      <c r="AL33" s="97"/>
      <c r="AM33" s="97"/>
      <c r="AN33" s="97"/>
      <c r="AO33" s="98">
        <v>0</v>
      </c>
      <c r="AP33" s="98"/>
      <c r="AQ33" s="98"/>
      <c r="AR33" s="98"/>
      <c r="AS33" s="98"/>
      <c r="AT33" s="98"/>
      <c r="AU33" s="98"/>
      <c r="AV33" s="98"/>
      <c r="AW33" s="98"/>
      <c r="AX33" s="98"/>
      <c r="AY33" s="98">
        <v>0</v>
      </c>
      <c r="AZ33" s="98"/>
      <c r="BA33" s="98"/>
      <c r="BB33" s="98"/>
      <c r="BC33" s="98"/>
      <c r="BD33" s="98"/>
      <c r="BE33" s="98"/>
      <c r="BF33" s="98"/>
      <c r="BG33" s="98"/>
      <c r="BH33" s="98"/>
      <c r="BI33" s="99">
        <f>AE33/U28/12</f>
        <v>0</v>
      </c>
      <c r="BJ33" s="99"/>
      <c r="BK33" s="99"/>
      <c r="BL33" s="99"/>
      <c r="BM33" s="99"/>
      <c r="BN33" s="99"/>
      <c r="BO33" s="99"/>
      <c r="BP33" s="99"/>
      <c r="BQ33" s="99"/>
      <c r="BR33" s="99"/>
    </row>
    <row r="34" spans="1:70" ht="54" customHeight="1">
      <c r="A34" s="96" t="s">
        <v>299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05"/>
      <c r="Q34" s="105"/>
      <c r="R34" s="105"/>
      <c r="S34" s="105"/>
      <c r="T34" s="105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97">
        <f t="shared" si="2"/>
        <v>0</v>
      </c>
      <c r="AF34" s="97"/>
      <c r="AG34" s="97"/>
      <c r="AH34" s="97"/>
      <c r="AI34" s="97"/>
      <c r="AJ34" s="97"/>
      <c r="AK34" s="97"/>
      <c r="AL34" s="97"/>
      <c r="AM34" s="97"/>
      <c r="AN34" s="97"/>
      <c r="AO34" s="98">
        <v>0</v>
      </c>
      <c r="AP34" s="98"/>
      <c r="AQ34" s="98"/>
      <c r="AR34" s="98"/>
      <c r="AS34" s="98"/>
      <c r="AT34" s="98"/>
      <c r="AU34" s="98"/>
      <c r="AV34" s="98"/>
      <c r="AW34" s="98"/>
      <c r="AX34" s="98"/>
      <c r="AY34" s="98">
        <v>0</v>
      </c>
      <c r="AZ34" s="98"/>
      <c r="BA34" s="98"/>
      <c r="BB34" s="98"/>
      <c r="BC34" s="98"/>
      <c r="BD34" s="98"/>
      <c r="BE34" s="98"/>
      <c r="BF34" s="98"/>
      <c r="BG34" s="98"/>
      <c r="BH34" s="98"/>
      <c r="BI34" s="99">
        <f>AE34/U28/12</f>
        <v>0</v>
      </c>
      <c r="BJ34" s="99"/>
      <c r="BK34" s="99"/>
      <c r="BL34" s="99"/>
      <c r="BM34" s="99"/>
      <c r="BN34" s="99"/>
      <c r="BO34" s="99"/>
      <c r="BP34" s="99"/>
      <c r="BQ34" s="99"/>
      <c r="BR34" s="99"/>
    </row>
    <row r="35" spans="1:70" ht="39.75" customHeight="1">
      <c r="A35" s="124" t="s">
        <v>85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05"/>
      <c r="Q35" s="105"/>
      <c r="R35" s="105"/>
      <c r="S35" s="105"/>
      <c r="T35" s="105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7">
        <f t="shared" si="2"/>
        <v>614439.33</v>
      </c>
      <c r="AF35" s="107"/>
      <c r="AG35" s="107"/>
      <c r="AH35" s="107"/>
      <c r="AI35" s="107"/>
      <c r="AJ35" s="107"/>
      <c r="AK35" s="107"/>
      <c r="AL35" s="107"/>
      <c r="AM35" s="107"/>
      <c r="AN35" s="107"/>
      <c r="AO35" s="101">
        <v>614439.33</v>
      </c>
      <c r="AP35" s="101"/>
      <c r="AQ35" s="101"/>
      <c r="AR35" s="101"/>
      <c r="AS35" s="101"/>
      <c r="AT35" s="101"/>
      <c r="AU35" s="101"/>
      <c r="AV35" s="101"/>
      <c r="AW35" s="101"/>
      <c r="AX35" s="101"/>
      <c r="AY35" s="101">
        <v>0</v>
      </c>
      <c r="AZ35" s="101"/>
      <c r="BA35" s="101"/>
      <c r="BB35" s="101"/>
      <c r="BC35" s="101"/>
      <c r="BD35" s="101"/>
      <c r="BE35" s="101"/>
      <c r="BF35" s="101"/>
      <c r="BG35" s="101"/>
      <c r="BH35" s="101"/>
      <c r="BI35" s="102">
        <f>AE35/U28/12</f>
        <v>4266.939791666667</v>
      </c>
      <c r="BJ35" s="102"/>
      <c r="BK35" s="102"/>
      <c r="BL35" s="102"/>
      <c r="BM35" s="102"/>
      <c r="BN35" s="102"/>
      <c r="BO35" s="102"/>
      <c r="BP35" s="102"/>
      <c r="BQ35" s="102"/>
      <c r="BR35" s="102"/>
    </row>
    <row r="36" spans="1:70" ht="15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39"/>
      <c r="Q36" s="39"/>
      <c r="R36" s="39"/>
      <c r="S36" s="39"/>
      <c r="T36" s="39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87"/>
      <c r="BJ36" s="87"/>
      <c r="BK36" s="87"/>
      <c r="BL36" s="87"/>
      <c r="BM36" s="87"/>
      <c r="BN36" s="87"/>
      <c r="BO36" s="87"/>
      <c r="BP36" s="87"/>
      <c r="BQ36" s="87"/>
      <c r="BR36" s="87"/>
    </row>
    <row r="37" spans="1:70" ht="15" customHeight="1">
      <c r="A37" s="88" t="s">
        <v>58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75" t="s">
        <v>47</v>
      </c>
      <c r="Q37" s="75"/>
      <c r="R37" s="75"/>
      <c r="S37" s="75"/>
      <c r="T37" s="75"/>
      <c r="U37" s="89">
        <f>SUM(U12:AD36)</f>
        <v>125.3</v>
      </c>
      <c r="V37" s="89"/>
      <c r="W37" s="89"/>
      <c r="X37" s="89"/>
      <c r="Y37" s="89"/>
      <c r="Z37" s="89"/>
      <c r="AA37" s="89"/>
      <c r="AB37" s="89"/>
      <c r="AC37" s="89"/>
      <c r="AD37" s="89"/>
      <c r="AE37" s="90">
        <f>AE28+AE20+AE12</f>
        <v>106918541.88</v>
      </c>
      <c r="AF37" s="90"/>
      <c r="AG37" s="90"/>
      <c r="AH37" s="90"/>
      <c r="AI37" s="90"/>
      <c r="AJ37" s="90"/>
      <c r="AK37" s="90"/>
      <c r="AL37" s="90"/>
      <c r="AM37" s="90"/>
      <c r="AN37" s="90"/>
      <c r="AO37" s="90">
        <f>AO28+AO20+AO12</f>
        <v>77447175.69</v>
      </c>
      <c r="AP37" s="90"/>
      <c r="AQ37" s="90"/>
      <c r="AR37" s="90"/>
      <c r="AS37" s="90"/>
      <c r="AT37" s="90"/>
      <c r="AU37" s="90"/>
      <c r="AV37" s="90"/>
      <c r="AW37" s="90"/>
      <c r="AX37" s="90"/>
      <c r="AY37" s="90">
        <f>AY28+AY20+AY12</f>
        <v>29471366.189999998</v>
      </c>
      <c r="AZ37" s="90"/>
      <c r="BA37" s="90"/>
      <c r="BB37" s="90"/>
      <c r="BC37" s="90"/>
      <c r="BD37" s="90"/>
      <c r="BE37" s="90"/>
      <c r="BF37" s="90"/>
      <c r="BG37" s="90"/>
      <c r="BH37" s="90"/>
      <c r="BI37" s="91">
        <f>AE37/U37/12</f>
        <v>71108.36783719074</v>
      </c>
      <c r="BJ37" s="91"/>
      <c r="BK37" s="91"/>
      <c r="BL37" s="91"/>
      <c r="BM37" s="91"/>
      <c r="BN37" s="91"/>
      <c r="BO37" s="91"/>
      <c r="BP37" s="91"/>
      <c r="BQ37" s="91"/>
      <c r="BR37" s="91"/>
    </row>
    <row r="39" spans="1:70" ht="12.75" customHeight="1">
      <c r="A39" s="122" t="s">
        <v>285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</row>
    <row r="40" spans="1:70" ht="12.75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</row>
    <row r="42" spans="1:70" ht="12.75" customHeight="1">
      <c r="A42" s="56" t="s">
        <v>60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7" t="s">
        <v>26</v>
      </c>
      <c r="Q42" s="57"/>
      <c r="R42" s="57"/>
      <c r="S42" s="57"/>
      <c r="T42" s="57"/>
      <c r="U42" s="57" t="s">
        <v>61</v>
      </c>
      <c r="V42" s="57"/>
      <c r="W42" s="57"/>
      <c r="X42" s="57"/>
      <c r="Y42" s="57"/>
      <c r="Z42" s="57"/>
      <c r="AA42" s="57"/>
      <c r="AB42" s="57"/>
      <c r="AC42" s="57"/>
      <c r="AD42" s="57"/>
      <c r="AE42" s="123" t="s">
        <v>62</v>
      </c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57" t="s">
        <v>63</v>
      </c>
      <c r="BJ42" s="57"/>
      <c r="BK42" s="57"/>
      <c r="BL42" s="57"/>
      <c r="BM42" s="57"/>
      <c r="BN42" s="57"/>
      <c r="BO42" s="57"/>
      <c r="BP42" s="57"/>
      <c r="BQ42" s="57"/>
      <c r="BR42" s="57"/>
    </row>
    <row r="43" spans="1:70" ht="12.7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 t="s">
        <v>28</v>
      </c>
      <c r="Q43" s="52"/>
      <c r="R43" s="52"/>
      <c r="S43" s="52"/>
      <c r="T43" s="52"/>
      <c r="U43" s="52" t="s">
        <v>64</v>
      </c>
      <c r="V43" s="52"/>
      <c r="W43" s="52"/>
      <c r="X43" s="52"/>
      <c r="Y43" s="52"/>
      <c r="Z43" s="52"/>
      <c r="AA43" s="52"/>
      <c r="AB43" s="52"/>
      <c r="AC43" s="52"/>
      <c r="AD43" s="52"/>
      <c r="AE43" s="57" t="s">
        <v>65</v>
      </c>
      <c r="AF43" s="57"/>
      <c r="AG43" s="57"/>
      <c r="AH43" s="57"/>
      <c r="AI43" s="57"/>
      <c r="AJ43" s="57"/>
      <c r="AK43" s="57"/>
      <c r="AL43" s="57"/>
      <c r="AM43" s="57"/>
      <c r="AN43" s="57"/>
      <c r="AO43" s="121" t="s">
        <v>66</v>
      </c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52" t="s">
        <v>67</v>
      </c>
      <c r="BJ43" s="52"/>
      <c r="BK43" s="52"/>
      <c r="BL43" s="52"/>
      <c r="BM43" s="52"/>
      <c r="BN43" s="52"/>
      <c r="BO43" s="52"/>
      <c r="BP43" s="52"/>
      <c r="BQ43" s="52"/>
      <c r="BR43" s="52"/>
    </row>
    <row r="44" spans="1:70" ht="12.7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52"/>
      <c r="R44" s="52"/>
      <c r="S44" s="52"/>
      <c r="T44" s="52"/>
      <c r="U44" s="52" t="s">
        <v>68</v>
      </c>
      <c r="V44" s="52"/>
      <c r="W44" s="52"/>
      <c r="X44" s="52"/>
      <c r="Y44" s="52"/>
      <c r="Z44" s="52"/>
      <c r="AA44" s="52"/>
      <c r="AB44" s="52"/>
      <c r="AC44" s="52"/>
      <c r="AD44" s="52"/>
      <c r="AE44" s="52" t="s">
        <v>69</v>
      </c>
      <c r="AF44" s="52"/>
      <c r="AG44" s="52"/>
      <c r="AH44" s="52"/>
      <c r="AI44" s="52"/>
      <c r="AJ44" s="52"/>
      <c r="AK44" s="52"/>
      <c r="AL44" s="52"/>
      <c r="AM44" s="52"/>
      <c r="AN44" s="52"/>
      <c r="AO44" s="57" t="s">
        <v>70</v>
      </c>
      <c r="AP44" s="57"/>
      <c r="AQ44" s="57"/>
      <c r="AR44" s="57"/>
      <c r="AS44" s="57"/>
      <c r="AT44" s="57"/>
      <c r="AU44" s="57"/>
      <c r="AV44" s="57"/>
      <c r="AW44" s="57"/>
      <c r="AX44" s="57"/>
      <c r="AY44" s="120" t="s">
        <v>71</v>
      </c>
      <c r="AZ44" s="120"/>
      <c r="BA44" s="120"/>
      <c r="BB44" s="120"/>
      <c r="BC44" s="120"/>
      <c r="BD44" s="120"/>
      <c r="BE44" s="120"/>
      <c r="BF44" s="120"/>
      <c r="BG44" s="120"/>
      <c r="BH44" s="120"/>
      <c r="BI44" s="52" t="s">
        <v>72</v>
      </c>
      <c r="BJ44" s="52"/>
      <c r="BK44" s="52"/>
      <c r="BL44" s="52"/>
      <c r="BM44" s="52"/>
      <c r="BN44" s="52"/>
      <c r="BO44" s="52"/>
      <c r="BP44" s="52"/>
      <c r="BQ44" s="52"/>
      <c r="BR44" s="52"/>
    </row>
    <row r="45" spans="1:70" ht="12.7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 t="s">
        <v>73</v>
      </c>
      <c r="AP45" s="52"/>
      <c r="AQ45" s="52"/>
      <c r="AR45" s="52"/>
      <c r="AS45" s="52"/>
      <c r="AT45" s="52"/>
      <c r="AU45" s="52"/>
      <c r="AV45" s="52"/>
      <c r="AW45" s="52"/>
      <c r="AX45" s="52"/>
      <c r="AY45" s="57" t="s">
        <v>74</v>
      </c>
      <c r="AZ45" s="57"/>
      <c r="BA45" s="57"/>
      <c r="BB45" s="57"/>
      <c r="BC45" s="57"/>
      <c r="BD45" s="57"/>
      <c r="BE45" s="57"/>
      <c r="BF45" s="57"/>
      <c r="BG45" s="57"/>
      <c r="BH45" s="57"/>
      <c r="BI45" s="52" t="s">
        <v>75</v>
      </c>
      <c r="BJ45" s="52"/>
      <c r="BK45" s="52"/>
      <c r="BL45" s="52"/>
      <c r="BM45" s="52"/>
      <c r="BN45" s="52"/>
      <c r="BO45" s="52"/>
      <c r="BP45" s="52"/>
      <c r="BQ45" s="52"/>
      <c r="BR45" s="52"/>
    </row>
    <row r="46" spans="1:70" ht="12.7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119" t="s">
        <v>76</v>
      </c>
      <c r="AZ46" s="119"/>
      <c r="BA46" s="119"/>
      <c r="BB46" s="119"/>
      <c r="BC46" s="119"/>
      <c r="BD46" s="119"/>
      <c r="BE46" s="119"/>
      <c r="BF46" s="119"/>
      <c r="BG46" s="119"/>
      <c r="BH46" s="119"/>
      <c r="BI46" s="52"/>
      <c r="BJ46" s="52"/>
      <c r="BK46" s="52"/>
      <c r="BL46" s="52"/>
      <c r="BM46" s="52"/>
      <c r="BN46" s="52"/>
      <c r="BO46" s="52"/>
      <c r="BP46" s="52"/>
      <c r="BQ46" s="52"/>
      <c r="BR46" s="52"/>
    </row>
    <row r="47" spans="1:70" ht="12.75" customHeight="1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</row>
    <row r="48" spans="1:70" ht="12.75" customHeight="1">
      <c r="A48" s="117">
        <v>1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84">
        <v>2</v>
      </c>
      <c r="Q48" s="84"/>
      <c r="R48" s="84"/>
      <c r="S48" s="84"/>
      <c r="T48" s="84"/>
      <c r="U48" s="84">
        <v>3</v>
      </c>
      <c r="V48" s="84"/>
      <c r="W48" s="84"/>
      <c r="X48" s="84"/>
      <c r="Y48" s="84"/>
      <c r="Z48" s="84"/>
      <c r="AA48" s="84"/>
      <c r="AB48" s="84"/>
      <c r="AC48" s="84"/>
      <c r="AD48" s="84"/>
      <c r="AE48" s="84">
        <v>4</v>
      </c>
      <c r="AF48" s="84"/>
      <c r="AG48" s="84"/>
      <c r="AH48" s="84"/>
      <c r="AI48" s="84"/>
      <c r="AJ48" s="84"/>
      <c r="AK48" s="84"/>
      <c r="AL48" s="84"/>
      <c r="AM48" s="84"/>
      <c r="AN48" s="84"/>
      <c r="AO48" s="84">
        <v>5</v>
      </c>
      <c r="AP48" s="84"/>
      <c r="AQ48" s="84"/>
      <c r="AR48" s="84"/>
      <c r="AS48" s="84"/>
      <c r="AT48" s="84"/>
      <c r="AU48" s="84"/>
      <c r="AV48" s="84"/>
      <c r="AW48" s="84"/>
      <c r="AX48" s="84"/>
      <c r="AY48" s="84">
        <v>6</v>
      </c>
      <c r="AZ48" s="84"/>
      <c r="BA48" s="84"/>
      <c r="BB48" s="84"/>
      <c r="BC48" s="84"/>
      <c r="BD48" s="84"/>
      <c r="BE48" s="84"/>
      <c r="BF48" s="84"/>
      <c r="BG48" s="84"/>
      <c r="BH48" s="84"/>
      <c r="BI48" s="84">
        <v>7</v>
      </c>
      <c r="BJ48" s="84"/>
      <c r="BK48" s="84"/>
      <c r="BL48" s="84"/>
      <c r="BM48" s="84"/>
      <c r="BN48" s="84"/>
      <c r="BO48" s="84"/>
      <c r="BP48" s="84"/>
      <c r="BQ48" s="84"/>
      <c r="BR48" s="84"/>
    </row>
    <row r="49" spans="1:70" ht="29.25" customHeight="1">
      <c r="A49" s="112" t="s">
        <v>77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3" t="s">
        <v>78</v>
      </c>
      <c r="Q49" s="113"/>
      <c r="R49" s="113"/>
      <c r="S49" s="113"/>
      <c r="T49" s="113"/>
      <c r="U49" s="114">
        <f>U12</f>
        <v>4</v>
      </c>
      <c r="V49" s="114"/>
      <c r="W49" s="114"/>
      <c r="X49" s="114"/>
      <c r="Y49" s="114"/>
      <c r="Z49" s="114"/>
      <c r="AA49" s="114"/>
      <c r="AB49" s="114"/>
      <c r="AC49" s="114"/>
      <c r="AD49" s="114"/>
      <c r="AE49" s="115">
        <f>SUM(AE51:AN56)</f>
        <v>4709500.49</v>
      </c>
      <c r="AF49" s="115"/>
      <c r="AG49" s="115"/>
      <c r="AH49" s="115"/>
      <c r="AI49" s="115"/>
      <c r="AJ49" s="115"/>
      <c r="AK49" s="115"/>
      <c r="AL49" s="115"/>
      <c r="AM49" s="115"/>
      <c r="AN49" s="115"/>
      <c r="AO49" s="115">
        <f>SUM(AO51:AX56)</f>
        <v>3269650.34</v>
      </c>
      <c r="AP49" s="115"/>
      <c r="AQ49" s="115"/>
      <c r="AR49" s="115"/>
      <c r="AS49" s="115"/>
      <c r="AT49" s="115"/>
      <c r="AU49" s="115"/>
      <c r="AV49" s="115"/>
      <c r="AW49" s="115"/>
      <c r="AX49" s="115"/>
      <c r="AY49" s="115">
        <f>SUM(AY51:BH56)</f>
        <v>1439850.15</v>
      </c>
      <c r="AZ49" s="115"/>
      <c r="BA49" s="115"/>
      <c r="BB49" s="115"/>
      <c r="BC49" s="115"/>
      <c r="BD49" s="115"/>
      <c r="BE49" s="115"/>
      <c r="BF49" s="115"/>
      <c r="BG49" s="115"/>
      <c r="BH49" s="115"/>
      <c r="BI49" s="116">
        <f>((SUM(AE49))/U49)/12</f>
        <v>98114.59354166668</v>
      </c>
      <c r="BJ49" s="116"/>
      <c r="BK49" s="116"/>
      <c r="BL49" s="116"/>
      <c r="BM49" s="116"/>
      <c r="BN49" s="116"/>
      <c r="BO49" s="116"/>
      <c r="BP49" s="116"/>
      <c r="BQ49" s="116"/>
      <c r="BR49" s="116"/>
    </row>
    <row r="50" spans="1:70" ht="11.25" customHeight="1">
      <c r="A50" s="103" t="s">
        <v>79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13"/>
      <c r="Q50" s="113"/>
      <c r="R50" s="113"/>
      <c r="S50" s="113"/>
      <c r="T50" s="113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9"/>
      <c r="BJ50" s="99"/>
      <c r="BK50" s="99"/>
      <c r="BL50" s="99"/>
      <c r="BM50" s="99"/>
      <c r="BN50" s="99"/>
      <c r="BO50" s="99"/>
      <c r="BP50" s="99"/>
      <c r="BQ50" s="99"/>
      <c r="BR50" s="99"/>
    </row>
    <row r="51" spans="1:70" ht="42" customHeight="1">
      <c r="A51" s="125" t="s">
        <v>80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13"/>
      <c r="Q51" s="113"/>
      <c r="R51" s="113"/>
      <c r="S51" s="113"/>
      <c r="T51" s="113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97">
        <f aca="true" t="shared" si="3" ref="AE51:AE56">AO51+AY51</f>
        <v>0</v>
      </c>
      <c r="AF51" s="97"/>
      <c r="AG51" s="97"/>
      <c r="AH51" s="97"/>
      <c r="AI51" s="97"/>
      <c r="AJ51" s="97"/>
      <c r="AK51" s="97"/>
      <c r="AL51" s="97"/>
      <c r="AM51" s="97"/>
      <c r="AN51" s="97"/>
      <c r="AO51" s="98">
        <f>AO14</f>
        <v>0</v>
      </c>
      <c r="AP51" s="98"/>
      <c r="AQ51" s="98"/>
      <c r="AR51" s="98"/>
      <c r="AS51" s="98"/>
      <c r="AT51" s="98"/>
      <c r="AU51" s="98"/>
      <c r="AV51" s="98"/>
      <c r="AW51" s="98"/>
      <c r="AX51" s="98"/>
      <c r="AY51" s="98">
        <f>AY14</f>
        <v>0</v>
      </c>
      <c r="AZ51" s="98"/>
      <c r="BA51" s="98"/>
      <c r="BB51" s="98"/>
      <c r="BC51" s="98"/>
      <c r="BD51" s="98"/>
      <c r="BE51" s="98"/>
      <c r="BF51" s="98"/>
      <c r="BG51" s="98"/>
      <c r="BH51" s="98"/>
      <c r="BI51" s="99">
        <f>((SUM(AE51))/U49)/12</f>
        <v>0</v>
      </c>
      <c r="BJ51" s="99"/>
      <c r="BK51" s="99"/>
      <c r="BL51" s="99"/>
      <c r="BM51" s="99"/>
      <c r="BN51" s="99"/>
      <c r="BO51" s="99"/>
      <c r="BP51" s="99"/>
      <c r="BQ51" s="99"/>
      <c r="BR51" s="99"/>
    </row>
    <row r="52" spans="1:70" ht="42" customHeight="1">
      <c r="A52" s="125" t="s">
        <v>81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13"/>
      <c r="Q52" s="113"/>
      <c r="R52" s="113"/>
      <c r="S52" s="113"/>
      <c r="T52" s="113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97">
        <f t="shared" si="3"/>
        <v>4709500.49</v>
      </c>
      <c r="AF52" s="97"/>
      <c r="AG52" s="97"/>
      <c r="AH52" s="97"/>
      <c r="AI52" s="97"/>
      <c r="AJ52" s="97"/>
      <c r="AK52" s="97"/>
      <c r="AL52" s="97"/>
      <c r="AM52" s="97"/>
      <c r="AN52" s="97"/>
      <c r="AO52" s="98">
        <f>AO15</f>
        <v>3269650.34</v>
      </c>
      <c r="AP52" s="98"/>
      <c r="AQ52" s="98"/>
      <c r="AR52" s="98"/>
      <c r="AS52" s="98"/>
      <c r="AT52" s="98"/>
      <c r="AU52" s="98"/>
      <c r="AV52" s="98"/>
      <c r="AW52" s="98"/>
      <c r="AX52" s="98"/>
      <c r="AY52" s="98">
        <f>AY15</f>
        <v>1439850.15</v>
      </c>
      <c r="AZ52" s="98"/>
      <c r="BA52" s="98"/>
      <c r="BB52" s="98"/>
      <c r="BC52" s="98"/>
      <c r="BD52" s="98"/>
      <c r="BE52" s="98"/>
      <c r="BF52" s="98"/>
      <c r="BG52" s="98"/>
      <c r="BH52" s="98"/>
      <c r="BI52" s="99">
        <f>((SUM(AE52))/U49)/12</f>
        <v>98114.59354166668</v>
      </c>
      <c r="BJ52" s="99"/>
      <c r="BK52" s="99"/>
      <c r="BL52" s="99"/>
      <c r="BM52" s="99"/>
      <c r="BN52" s="99"/>
      <c r="BO52" s="99"/>
      <c r="BP52" s="99"/>
      <c r="BQ52" s="99"/>
      <c r="BR52" s="99"/>
    </row>
    <row r="53" spans="1:70" ht="57" customHeight="1">
      <c r="A53" s="96" t="s">
        <v>297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113"/>
      <c r="Q53" s="113"/>
      <c r="R53" s="113"/>
      <c r="S53" s="113"/>
      <c r="T53" s="113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97">
        <f t="shared" si="3"/>
        <v>0</v>
      </c>
      <c r="AF53" s="97"/>
      <c r="AG53" s="97"/>
      <c r="AH53" s="97"/>
      <c r="AI53" s="97"/>
      <c r="AJ53" s="97"/>
      <c r="AK53" s="97"/>
      <c r="AL53" s="97"/>
      <c r="AM53" s="97"/>
      <c r="AN53" s="97"/>
      <c r="AO53" s="98">
        <v>0</v>
      </c>
      <c r="AP53" s="98"/>
      <c r="AQ53" s="98"/>
      <c r="AR53" s="98"/>
      <c r="AS53" s="98"/>
      <c r="AT53" s="98"/>
      <c r="AU53" s="98"/>
      <c r="AV53" s="98"/>
      <c r="AW53" s="98"/>
      <c r="AX53" s="98"/>
      <c r="AY53" s="98">
        <v>0</v>
      </c>
      <c r="AZ53" s="98"/>
      <c r="BA53" s="98"/>
      <c r="BB53" s="98"/>
      <c r="BC53" s="98"/>
      <c r="BD53" s="98"/>
      <c r="BE53" s="98"/>
      <c r="BF53" s="98"/>
      <c r="BG53" s="98"/>
      <c r="BH53" s="98"/>
      <c r="BI53" s="99">
        <f>((SUM(AE53))/U49)/12</f>
        <v>0</v>
      </c>
      <c r="BJ53" s="99"/>
      <c r="BK53" s="99"/>
      <c r="BL53" s="99"/>
      <c r="BM53" s="99"/>
      <c r="BN53" s="99"/>
      <c r="BO53" s="99"/>
      <c r="BP53" s="99"/>
      <c r="BQ53" s="99"/>
      <c r="BR53" s="99"/>
    </row>
    <row r="54" spans="1:70" ht="57" customHeight="1">
      <c r="A54" s="96" t="s">
        <v>298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113"/>
      <c r="Q54" s="113"/>
      <c r="R54" s="113"/>
      <c r="S54" s="113"/>
      <c r="T54" s="113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97">
        <f t="shared" si="3"/>
        <v>0</v>
      </c>
      <c r="AF54" s="97"/>
      <c r="AG54" s="97"/>
      <c r="AH54" s="97"/>
      <c r="AI54" s="97"/>
      <c r="AJ54" s="97"/>
      <c r="AK54" s="97"/>
      <c r="AL54" s="97"/>
      <c r="AM54" s="97"/>
      <c r="AN54" s="97"/>
      <c r="AO54" s="98">
        <v>0</v>
      </c>
      <c r="AP54" s="98"/>
      <c r="AQ54" s="98"/>
      <c r="AR54" s="98"/>
      <c r="AS54" s="98"/>
      <c r="AT54" s="98"/>
      <c r="AU54" s="98"/>
      <c r="AV54" s="98"/>
      <c r="AW54" s="98"/>
      <c r="AX54" s="98"/>
      <c r="AY54" s="98">
        <v>0</v>
      </c>
      <c r="AZ54" s="98"/>
      <c r="BA54" s="98"/>
      <c r="BB54" s="98"/>
      <c r="BC54" s="98"/>
      <c r="BD54" s="98"/>
      <c r="BE54" s="98"/>
      <c r="BF54" s="98"/>
      <c r="BG54" s="98"/>
      <c r="BH54" s="98"/>
      <c r="BI54" s="99">
        <f>((SUM(AE54))/U49)/12</f>
        <v>0</v>
      </c>
      <c r="BJ54" s="99"/>
      <c r="BK54" s="99"/>
      <c r="BL54" s="99"/>
      <c r="BM54" s="99"/>
      <c r="BN54" s="99"/>
      <c r="BO54" s="99"/>
      <c r="BP54" s="99"/>
      <c r="BQ54" s="99"/>
      <c r="BR54" s="99"/>
    </row>
    <row r="55" spans="1:70" ht="57" customHeight="1">
      <c r="A55" s="96" t="s">
        <v>299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113"/>
      <c r="Q55" s="113"/>
      <c r="R55" s="113"/>
      <c r="S55" s="113"/>
      <c r="T55" s="113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97">
        <f t="shared" si="3"/>
        <v>0</v>
      </c>
      <c r="AF55" s="97"/>
      <c r="AG55" s="97"/>
      <c r="AH55" s="97"/>
      <c r="AI55" s="97"/>
      <c r="AJ55" s="97"/>
      <c r="AK55" s="97"/>
      <c r="AL55" s="97"/>
      <c r="AM55" s="97"/>
      <c r="AN55" s="97"/>
      <c r="AO55" s="98">
        <v>0</v>
      </c>
      <c r="AP55" s="98"/>
      <c r="AQ55" s="98"/>
      <c r="AR55" s="98"/>
      <c r="AS55" s="98"/>
      <c r="AT55" s="98"/>
      <c r="AU55" s="98"/>
      <c r="AV55" s="98"/>
      <c r="AW55" s="98"/>
      <c r="AX55" s="98"/>
      <c r="AY55" s="98">
        <v>0</v>
      </c>
      <c r="AZ55" s="98"/>
      <c r="BA55" s="98"/>
      <c r="BB55" s="98"/>
      <c r="BC55" s="98"/>
      <c r="BD55" s="98"/>
      <c r="BE55" s="98"/>
      <c r="BF55" s="98"/>
      <c r="BG55" s="98"/>
      <c r="BH55" s="98"/>
      <c r="BI55" s="99">
        <f>((SUM(AE55))/U49)/12</f>
        <v>0</v>
      </c>
      <c r="BJ55" s="99"/>
      <c r="BK55" s="99"/>
      <c r="BL55" s="99"/>
      <c r="BM55" s="99"/>
      <c r="BN55" s="99"/>
      <c r="BO55" s="99"/>
      <c r="BP55" s="99"/>
      <c r="BQ55" s="99"/>
      <c r="BR55" s="99"/>
    </row>
    <row r="56" spans="1:70" ht="34.5" customHeight="1">
      <c r="A56" s="124" t="s">
        <v>85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13"/>
      <c r="Q56" s="113"/>
      <c r="R56" s="113"/>
      <c r="S56" s="113"/>
      <c r="T56" s="113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07">
        <f t="shared" si="3"/>
        <v>0</v>
      </c>
      <c r="AF56" s="107"/>
      <c r="AG56" s="107"/>
      <c r="AH56" s="107"/>
      <c r="AI56" s="107"/>
      <c r="AJ56" s="107"/>
      <c r="AK56" s="107"/>
      <c r="AL56" s="107"/>
      <c r="AM56" s="107"/>
      <c r="AN56" s="107"/>
      <c r="AO56" s="101">
        <v>0</v>
      </c>
      <c r="AP56" s="101"/>
      <c r="AQ56" s="101"/>
      <c r="AR56" s="101"/>
      <c r="AS56" s="101"/>
      <c r="AT56" s="101"/>
      <c r="AU56" s="101"/>
      <c r="AV56" s="101"/>
      <c r="AW56" s="101"/>
      <c r="AX56" s="101"/>
      <c r="AY56" s="101">
        <v>0</v>
      </c>
      <c r="AZ56" s="101"/>
      <c r="BA56" s="101"/>
      <c r="BB56" s="101"/>
      <c r="BC56" s="101"/>
      <c r="BD56" s="101"/>
      <c r="BE56" s="101"/>
      <c r="BF56" s="101"/>
      <c r="BG56" s="101"/>
      <c r="BH56" s="101"/>
      <c r="BI56" s="102">
        <f>((SUM(AE56))/U49)/12</f>
        <v>0</v>
      </c>
      <c r="BJ56" s="102"/>
      <c r="BK56" s="102"/>
      <c r="BL56" s="102"/>
      <c r="BM56" s="102"/>
      <c r="BN56" s="102"/>
      <c r="BO56" s="102"/>
      <c r="BP56" s="102"/>
      <c r="BQ56" s="102"/>
      <c r="BR56" s="102"/>
    </row>
    <row r="57" spans="1:70" ht="30.75" customHeight="1">
      <c r="A57" s="109" t="s">
        <v>86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10" t="s">
        <v>87</v>
      </c>
      <c r="Q57" s="110"/>
      <c r="R57" s="110"/>
      <c r="S57" s="110"/>
      <c r="T57" s="110"/>
      <c r="U57" s="111">
        <f>U20</f>
        <v>109.3</v>
      </c>
      <c r="V57" s="111"/>
      <c r="W57" s="111"/>
      <c r="X57" s="111"/>
      <c r="Y57" s="111"/>
      <c r="Z57" s="111"/>
      <c r="AA57" s="111"/>
      <c r="AB57" s="111"/>
      <c r="AC57" s="111"/>
      <c r="AD57" s="111"/>
      <c r="AE57" s="79">
        <f>SUM(AE59:AN64)</f>
        <v>92230787.18</v>
      </c>
      <c r="AF57" s="79"/>
      <c r="AG57" s="79"/>
      <c r="AH57" s="79"/>
      <c r="AI57" s="79"/>
      <c r="AJ57" s="79"/>
      <c r="AK57" s="79"/>
      <c r="AL57" s="79"/>
      <c r="AM57" s="79"/>
      <c r="AN57" s="79"/>
      <c r="AO57" s="79">
        <f>SUM(AO59:AX64)</f>
        <v>67008415.6</v>
      </c>
      <c r="AP57" s="79"/>
      <c r="AQ57" s="79"/>
      <c r="AR57" s="79"/>
      <c r="AS57" s="79"/>
      <c r="AT57" s="79"/>
      <c r="AU57" s="79"/>
      <c r="AV57" s="79"/>
      <c r="AW57" s="79"/>
      <c r="AX57" s="79"/>
      <c r="AY57" s="79">
        <f>SUM(AY59:BH64)</f>
        <v>25222371.58</v>
      </c>
      <c r="AZ57" s="79"/>
      <c r="BA57" s="79"/>
      <c r="BB57" s="79"/>
      <c r="BC57" s="79"/>
      <c r="BD57" s="79"/>
      <c r="BE57" s="79"/>
      <c r="BF57" s="79"/>
      <c r="BG57" s="79"/>
      <c r="BH57" s="79"/>
      <c r="BI57" s="108">
        <f>AE57/U57/12</f>
        <v>70319.29489173529</v>
      </c>
      <c r="BJ57" s="108"/>
      <c r="BK57" s="108"/>
      <c r="BL57" s="108"/>
      <c r="BM57" s="108"/>
      <c r="BN57" s="108"/>
      <c r="BO57" s="108"/>
      <c r="BP57" s="108"/>
      <c r="BQ57" s="108"/>
      <c r="BR57" s="108"/>
    </row>
    <row r="58" spans="1:70" ht="11.25" customHeight="1">
      <c r="A58" s="103" t="s">
        <v>79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10"/>
      <c r="Q58" s="110"/>
      <c r="R58" s="110"/>
      <c r="S58" s="110"/>
      <c r="T58" s="110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9"/>
      <c r="BJ58" s="99"/>
      <c r="BK58" s="99"/>
      <c r="BL58" s="99"/>
      <c r="BM58" s="99"/>
      <c r="BN58" s="99"/>
      <c r="BO58" s="99"/>
      <c r="BP58" s="99"/>
      <c r="BQ58" s="99"/>
      <c r="BR58" s="99"/>
    </row>
    <row r="59" spans="1:70" ht="54" customHeight="1">
      <c r="A59" s="125" t="s">
        <v>80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10"/>
      <c r="Q59" s="110"/>
      <c r="R59" s="110"/>
      <c r="S59" s="110"/>
      <c r="T59" s="110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97">
        <f aca="true" t="shared" si="4" ref="AE59:AE64">AO59+AY59</f>
        <v>1187363.22</v>
      </c>
      <c r="AF59" s="97"/>
      <c r="AG59" s="97"/>
      <c r="AH59" s="97"/>
      <c r="AI59" s="97"/>
      <c r="AJ59" s="97"/>
      <c r="AK59" s="97"/>
      <c r="AL59" s="97"/>
      <c r="AM59" s="97"/>
      <c r="AN59" s="97"/>
      <c r="AO59" s="98">
        <f>AO22</f>
        <v>831154.25</v>
      </c>
      <c r="AP59" s="98"/>
      <c r="AQ59" s="98"/>
      <c r="AR59" s="98"/>
      <c r="AS59" s="98"/>
      <c r="AT59" s="98"/>
      <c r="AU59" s="98"/>
      <c r="AV59" s="98"/>
      <c r="AW59" s="98"/>
      <c r="AX59" s="98"/>
      <c r="AY59" s="98">
        <f>AY22</f>
        <v>356208.97</v>
      </c>
      <c r="AZ59" s="98"/>
      <c r="BA59" s="98"/>
      <c r="BB59" s="98"/>
      <c r="BC59" s="98"/>
      <c r="BD59" s="98"/>
      <c r="BE59" s="98"/>
      <c r="BF59" s="98"/>
      <c r="BG59" s="98"/>
      <c r="BH59" s="98"/>
      <c r="BI59" s="99">
        <f>AE59/U57/12</f>
        <v>905.2784537968893</v>
      </c>
      <c r="BJ59" s="99"/>
      <c r="BK59" s="99"/>
      <c r="BL59" s="99"/>
      <c r="BM59" s="99"/>
      <c r="BN59" s="99"/>
      <c r="BO59" s="99"/>
      <c r="BP59" s="99"/>
      <c r="BQ59" s="99"/>
      <c r="BR59" s="99"/>
    </row>
    <row r="60" spans="1:70" ht="54" customHeight="1">
      <c r="A60" s="125" t="s">
        <v>81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10"/>
      <c r="Q60" s="110"/>
      <c r="R60" s="110"/>
      <c r="S60" s="110"/>
      <c r="T60" s="110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97">
        <f t="shared" si="4"/>
        <v>83325518.96000001</v>
      </c>
      <c r="AF60" s="97"/>
      <c r="AG60" s="97"/>
      <c r="AH60" s="97"/>
      <c r="AI60" s="97"/>
      <c r="AJ60" s="97"/>
      <c r="AK60" s="97"/>
      <c r="AL60" s="97"/>
      <c r="AM60" s="97"/>
      <c r="AN60" s="97"/>
      <c r="AO60" s="98">
        <f>AO23</f>
        <v>58459356.35</v>
      </c>
      <c r="AP60" s="98"/>
      <c r="AQ60" s="98"/>
      <c r="AR60" s="98"/>
      <c r="AS60" s="98"/>
      <c r="AT60" s="98"/>
      <c r="AU60" s="98"/>
      <c r="AV60" s="98"/>
      <c r="AW60" s="98"/>
      <c r="AX60" s="98"/>
      <c r="AY60" s="98">
        <f>AY23</f>
        <v>24866162.61</v>
      </c>
      <c r="AZ60" s="98"/>
      <c r="BA60" s="98"/>
      <c r="BB60" s="98"/>
      <c r="BC60" s="98"/>
      <c r="BD60" s="98"/>
      <c r="BE60" s="98"/>
      <c r="BF60" s="98"/>
      <c r="BG60" s="98"/>
      <c r="BH60" s="98"/>
      <c r="BI60" s="99">
        <f>AE60/U57/12</f>
        <v>63529.67288807564</v>
      </c>
      <c r="BJ60" s="99"/>
      <c r="BK60" s="99"/>
      <c r="BL60" s="99"/>
      <c r="BM60" s="99"/>
      <c r="BN60" s="99"/>
      <c r="BO60" s="99"/>
      <c r="BP60" s="99"/>
      <c r="BQ60" s="99"/>
      <c r="BR60" s="99"/>
    </row>
    <row r="61" spans="1:70" ht="60" customHeight="1">
      <c r="A61" s="96" t="s">
        <v>297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110"/>
      <c r="Q61" s="110"/>
      <c r="R61" s="110"/>
      <c r="S61" s="110"/>
      <c r="T61" s="110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97">
        <f t="shared" si="4"/>
        <v>1714905</v>
      </c>
      <c r="AF61" s="97"/>
      <c r="AG61" s="97"/>
      <c r="AH61" s="97"/>
      <c r="AI61" s="97"/>
      <c r="AJ61" s="97"/>
      <c r="AK61" s="97"/>
      <c r="AL61" s="97"/>
      <c r="AM61" s="97"/>
      <c r="AN61" s="97"/>
      <c r="AO61" s="98">
        <f>AO24</f>
        <v>1714905</v>
      </c>
      <c r="AP61" s="98"/>
      <c r="AQ61" s="98"/>
      <c r="AR61" s="98"/>
      <c r="AS61" s="98"/>
      <c r="AT61" s="98"/>
      <c r="AU61" s="98"/>
      <c r="AV61" s="98"/>
      <c r="AW61" s="98"/>
      <c r="AX61" s="98"/>
      <c r="AY61" s="98">
        <f>AY24</f>
        <v>0</v>
      </c>
      <c r="AZ61" s="98"/>
      <c r="BA61" s="98"/>
      <c r="BB61" s="98"/>
      <c r="BC61" s="98"/>
      <c r="BD61" s="98"/>
      <c r="BE61" s="98"/>
      <c r="BF61" s="98"/>
      <c r="BG61" s="98"/>
      <c r="BH61" s="98"/>
      <c r="BI61" s="99">
        <f>AE61/U57/12</f>
        <v>1307.4908508691674</v>
      </c>
      <c r="BJ61" s="99"/>
      <c r="BK61" s="99"/>
      <c r="BL61" s="99"/>
      <c r="BM61" s="99"/>
      <c r="BN61" s="99"/>
      <c r="BO61" s="99"/>
      <c r="BP61" s="99"/>
      <c r="BQ61" s="99"/>
      <c r="BR61" s="99"/>
    </row>
    <row r="62" spans="1:70" ht="60" customHeight="1">
      <c r="A62" s="96" t="s">
        <v>298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110"/>
      <c r="Q62" s="110"/>
      <c r="R62" s="110"/>
      <c r="S62" s="110"/>
      <c r="T62" s="110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97">
        <f t="shared" si="4"/>
        <v>0</v>
      </c>
      <c r="AF62" s="97"/>
      <c r="AG62" s="97"/>
      <c r="AH62" s="97"/>
      <c r="AI62" s="97"/>
      <c r="AJ62" s="97"/>
      <c r="AK62" s="97"/>
      <c r="AL62" s="97"/>
      <c r="AM62" s="97"/>
      <c r="AN62" s="97"/>
      <c r="AO62" s="98">
        <f>AO25</f>
        <v>0</v>
      </c>
      <c r="AP62" s="98"/>
      <c r="AQ62" s="98"/>
      <c r="AR62" s="98"/>
      <c r="AS62" s="98"/>
      <c r="AT62" s="98"/>
      <c r="AU62" s="98"/>
      <c r="AV62" s="98"/>
      <c r="AW62" s="98"/>
      <c r="AX62" s="98"/>
      <c r="AY62" s="98">
        <f>AY25</f>
        <v>0</v>
      </c>
      <c r="AZ62" s="98"/>
      <c r="BA62" s="98"/>
      <c r="BB62" s="98"/>
      <c r="BC62" s="98"/>
      <c r="BD62" s="98"/>
      <c r="BE62" s="98"/>
      <c r="BF62" s="98"/>
      <c r="BG62" s="98"/>
      <c r="BH62" s="98"/>
      <c r="BI62" s="99">
        <f>AE62/U57/12</f>
        <v>0</v>
      </c>
      <c r="BJ62" s="99"/>
      <c r="BK62" s="99"/>
      <c r="BL62" s="99"/>
      <c r="BM62" s="99"/>
      <c r="BN62" s="99"/>
      <c r="BO62" s="99"/>
      <c r="BP62" s="99"/>
      <c r="BQ62" s="99"/>
      <c r="BR62" s="99"/>
    </row>
    <row r="63" spans="1:70" ht="53.25" customHeight="1">
      <c r="A63" s="96" t="s">
        <v>299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110"/>
      <c r="Q63" s="110"/>
      <c r="R63" s="110"/>
      <c r="S63" s="110"/>
      <c r="T63" s="110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97">
        <f t="shared" si="4"/>
        <v>6003000</v>
      </c>
      <c r="AF63" s="97"/>
      <c r="AG63" s="97"/>
      <c r="AH63" s="97"/>
      <c r="AI63" s="97"/>
      <c r="AJ63" s="97"/>
      <c r="AK63" s="97"/>
      <c r="AL63" s="97"/>
      <c r="AM63" s="97"/>
      <c r="AN63" s="97"/>
      <c r="AO63" s="98">
        <f>AO26</f>
        <v>6003000</v>
      </c>
      <c r="AP63" s="98"/>
      <c r="AQ63" s="98"/>
      <c r="AR63" s="98"/>
      <c r="AS63" s="98"/>
      <c r="AT63" s="98"/>
      <c r="AU63" s="98"/>
      <c r="AV63" s="98"/>
      <c r="AW63" s="98"/>
      <c r="AX63" s="98"/>
      <c r="AY63" s="98">
        <v>0</v>
      </c>
      <c r="AZ63" s="98"/>
      <c r="BA63" s="98"/>
      <c r="BB63" s="98"/>
      <c r="BC63" s="98"/>
      <c r="BD63" s="98"/>
      <c r="BE63" s="98"/>
      <c r="BF63" s="98"/>
      <c r="BG63" s="98"/>
      <c r="BH63" s="98"/>
      <c r="BI63" s="99">
        <f>AE63/U57/12</f>
        <v>4576.852698993595</v>
      </c>
      <c r="BJ63" s="99"/>
      <c r="BK63" s="99"/>
      <c r="BL63" s="99"/>
      <c r="BM63" s="99"/>
      <c r="BN63" s="99"/>
      <c r="BO63" s="99"/>
      <c r="BP63" s="99"/>
      <c r="BQ63" s="99"/>
      <c r="BR63" s="99"/>
    </row>
    <row r="64" spans="1:70" ht="34.5" customHeight="1">
      <c r="A64" s="124" t="s">
        <v>85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10"/>
      <c r="Q64" s="110"/>
      <c r="R64" s="110"/>
      <c r="S64" s="110"/>
      <c r="T64" s="110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07">
        <f t="shared" si="4"/>
        <v>0</v>
      </c>
      <c r="AF64" s="107"/>
      <c r="AG64" s="107"/>
      <c r="AH64" s="107"/>
      <c r="AI64" s="107"/>
      <c r="AJ64" s="107"/>
      <c r="AK64" s="107"/>
      <c r="AL64" s="107"/>
      <c r="AM64" s="107"/>
      <c r="AN64" s="107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>
        <v>0</v>
      </c>
      <c r="AZ64" s="101"/>
      <c r="BA64" s="101"/>
      <c r="BB64" s="101"/>
      <c r="BC64" s="101"/>
      <c r="BD64" s="101"/>
      <c r="BE64" s="101"/>
      <c r="BF64" s="101"/>
      <c r="BG64" s="101"/>
      <c r="BH64" s="101"/>
      <c r="BI64" s="102">
        <f>AE64/U57/12</f>
        <v>0</v>
      </c>
      <c r="BJ64" s="102"/>
      <c r="BK64" s="102"/>
      <c r="BL64" s="102"/>
      <c r="BM64" s="102"/>
      <c r="BN64" s="102"/>
      <c r="BO64" s="102"/>
      <c r="BP64" s="102"/>
      <c r="BQ64" s="102"/>
      <c r="BR64" s="102"/>
    </row>
    <row r="65" spans="1:70" ht="15" customHeight="1">
      <c r="A65" s="104" t="s">
        <v>88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5" t="s">
        <v>89</v>
      </c>
      <c r="Q65" s="105"/>
      <c r="R65" s="105"/>
      <c r="S65" s="105"/>
      <c r="T65" s="105"/>
      <c r="U65" s="106">
        <f>U28</f>
        <v>12</v>
      </c>
      <c r="V65" s="106"/>
      <c r="W65" s="106"/>
      <c r="X65" s="106"/>
      <c r="Y65" s="106"/>
      <c r="Z65" s="106"/>
      <c r="AA65" s="106"/>
      <c r="AB65" s="106"/>
      <c r="AC65" s="106"/>
      <c r="AD65" s="106"/>
      <c r="AE65" s="93">
        <f>SUM(AE67:AN72)</f>
        <v>9978254.209999999</v>
      </c>
      <c r="AF65" s="93"/>
      <c r="AG65" s="93"/>
      <c r="AH65" s="93"/>
      <c r="AI65" s="93"/>
      <c r="AJ65" s="93"/>
      <c r="AK65" s="93"/>
      <c r="AL65" s="93"/>
      <c r="AM65" s="93"/>
      <c r="AN65" s="93"/>
      <c r="AO65" s="93">
        <f>SUM(AO67:AX72)</f>
        <v>7169109.75</v>
      </c>
      <c r="AP65" s="93"/>
      <c r="AQ65" s="93"/>
      <c r="AR65" s="93"/>
      <c r="AS65" s="93"/>
      <c r="AT65" s="93"/>
      <c r="AU65" s="93"/>
      <c r="AV65" s="93"/>
      <c r="AW65" s="93"/>
      <c r="AX65" s="93"/>
      <c r="AY65" s="93">
        <f>SUM(AY67:BH72)</f>
        <v>2809144.46</v>
      </c>
      <c r="AZ65" s="93"/>
      <c r="BA65" s="93"/>
      <c r="BB65" s="93"/>
      <c r="BC65" s="93"/>
      <c r="BD65" s="93"/>
      <c r="BE65" s="93"/>
      <c r="BF65" s="93"/>
      <c r="BG65" s="93"/>
      <c r="BH65" s="93"/>
      <c r="BI65" s="87">
        <f>AE65/U65/12</f>
        <v>69293.43201388889</v>
      </c>
      <c r="BJ65" s="87"/>
      <c r="BK65" s="87"/>
      <c r="BL65" s="87"/>
      <c r="BM65" s="87"/>
      <c r="BN65" s="87"/>
      <c r="BO65" s="87"/>
      <c r="BP65" s="87"/>
      <c r="BQ65" s="87"/>
      <c r="BR65" s="87"/>
    </row>
    <row r="66" spans="1:70" ht="11.25" customHeight="1">
      <c r="A66" s="103" t="s">
        <v>79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5"/>
      <c r="Q66" s="105"/>
      <c r="R66" s="105"/>
      <c r="S66" s="105"/>
      <c r="T66" s="105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9"/>
      <c r="BJ66" s="99"/>
      <c r="BK66" s="99"/>
      <c r="BL66" s="99"/>
      <c r="BM66" s="99"/>
      <c r="BN66" s="99"/>
      <c r="BO66" s="99"/>
      <c r="BP66" s="99"/>
      <c r="BQ66" s="99"/>
      <c r="BR66" s="99"/>
    </row>
    <row r="67" spans="1:70" ht="39.75" customHeight="1">
      <c r="A67" s="125" t="s">
        <v>80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05"/>
      <c r="Q67" s="105"/>
      <c r="R67" s="105"/>
      <c r="S67" s="105"/>
      <c r="T67" s="105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97">
        <f aca="true" t="shared" si="5" ref="AE67:AE72">AO67+AY67</f>
        <v>2770514.1799999997</v>
      </c>
      <c r="AF67" s="97"/>
      <c r="AG67" s="97"/>
      <c r="AH67" s="97"/>
      <c r="AI67" s="97"/>
      <c r="AJ67" s="97"/>
      <c r="AK67" s="97"/>
      <c r="AL67" s="97"/>
      <c r="AM67" s="97"/>
      <c r="AN67" s="97"/>
      <c r="AO67" s="98">
        <f>AO30</f>
        <v>1939359.93</v>
      </c>
      <c r="AP67" s="98"/>
      <c r="AQ67" s="98"/>
      <c r="AR67" s="98"/>
      <c r="AS67" s="98"/>
      <c r="AT67" s="98"/>
      <c r="AU67" s="98"/>
      <c r="AV67" s="98"/>
      <c r="AW67" s="98"/>
      <c r="AX67" s="98"/>
      <c r="AY67" s="98">
        <f>AY30</f>
        <v>831154.25</v>
      </c>
      <c r="AZ67" s="98"/>
      <c r="BA67" s="98"/>
      <c r="BB67" s="98"/>
      <c r="BC67" s="98"/>
      <c r="BD67" s="98"/>
      <c r="BE67" s="98"/>
      <c r="BF67" s="98"/>
      <c r="BG67" s="98"/>
      <c r="BH67" s="98"/>
      <c r="BI67" s="99">
        <f>AE67/U65/12</f>
        <v>19239.681805555552</v>
      </c>
      <c r="BJ67" s="99"/>
      <c r="BK67" s="99"/>
      <c r="BL67" s="99"/>
      <c r="BM67" s="99"/>
      <c r="BN67" s="99"/>
      <c r="BO67" s="99"/>
      <c r="BP67" s="99"/>
      <c r="BQ67" s="99"/>
      <c r="BR67" s="99"/>
    </row>
    <row r="68" spans="1:70" ht="39.75" customHeight="1">
      <c r="A68" s="125" t="s">
        <v>81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05"/>
      <c r="Q68" s="105"/>
      <c r="R68" s="105"/>
      <c r="S68" s="105"/>
      <c r="T68" s="105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97">
        <f t="shared" si="5"/>
        <v>6593300.7</v>
      </c>
      <c r="AF68" s="97"/>
      <c r="AG68" s="97"/>
      <c r="AH68" s="97"/>
      <c r="AI68" s="97"/>
      <c r="AJ68" s="97"/>
      <c r="AK68" s="97"/>
      <c r="AL68" s="97"/>
      <c r="AM68" s="97"/>
      <c r="AN68" s="97"/>
      <c r="AO68" s="98">
        <f>AO31</f>
        <v>4615310.49</v>
      </c>
      <c r="AP68" s="98"/>
      <c r="AQ68" s="98"/>
      <c r="AR68" s="98"/>
      <c r="AS68" s="98"/>
      <c r="AT68" s="98"/>
      <c r="AU68" s="98"/>
      <c r="AV68" s="98"/>
      <c r="AW68" s="98"/>
      <c r="AX68" s="98"/>
      <c r="AY68" s="98">
        <f>AY31</f>
        <v>1977990.21</v>
      </c>
      <c r="AZ68" s="98"/>
      <c r="BA68" s="98"/>
      <c r="BB68" s="98"/>
      <c r="BC68" s="98"/>
      <c r="BD68" s="98"/>
      <c r="BE68" s="98"/>
      <c r="BF68" s="98"/>
      <c r="BG68" s="98"/>
      <c r="BH68" s="98"/>
      <c r="BI68" s="99">
        <f>AE68/U65/12</f>
        <v>45786.81041666667</v>
      </c>
      <c r="BJ68" s="99"/>
      <c r="BK68" s="99"/>
      <c r="BL68" s="99"/>
      <c r="BM68" s="99"/>
      <c r="BN68" s="99"/>
      <c r="BO68" s="99"/>
      <c r="BP68" s="99"/>
      <c r="BQ68" s="99"/>
      <c r="BR68" s="99"/>
    </row>
    <row r="69" spans="1:70" ht="39.75" customHeight="1">
      <c r="A69" s="96" t="s">
        <v>297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105"/>
      <c r="Q69" s="105"/>
      <c r="R69" s="105"/>
      <c r="S69" s="105"/>
      <c r="T69" s="105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97">
        <f t="shared" si="5"/>
        <v>0</v>
      </c>
      <c r="AF69" s="97"/>
      <c r="AG69" s="97"/>
      <c r="AH69" s="97"/>
      <c r="AI69" s="97"/>
      <c r="AJ69" s="97"/>
      <c r="AK69" s="97"/>
      <c r="AL69" s="97"/>
      <c r="AM69" s="97"/>
      <c r="AN69" s="97"/>
      <c r="AO69" s="98">
        <v>0</v>
      </c>
      <c r="AP69" s="98"/>
      <c r="AQ69" s="98"/>
      <c r="AR69" s="98"/>
      <c r="AS69" s="98"/>
      <c r="AT69" s="98"/>
      <c r="AU69" s="98"/>
      <c r="AV69" s="98"/>
      <c r="AW69" s="98"/>
      <c r="AX69" s="98"/>
      <c r="AY69" s="98">
        <v>0</v>
      </c>
      <c r="AZ69" s="98"/>
      <c r="BA69" s="98"/>
      <c r="BB69" s="98"/>
      <c r="BC69" s="98"/>
      <c r="BD69" s="98"/>
      <c r="BE69" s="98"/>
      <c r="BF69" s="98"/>
      <c r="BG69" s="98"/>
      <c r="BH69" s="98"/>
      <c r="BI69" s="99">
        <f>AE69/U65/12</f>
        <v>0</v>
      </c>
      <c r="BJ69" s="99"/>
      <c r="BK69" s="99"/>
      <c r="BL69" s="99"/>
      <c r="BM69" s="99"/>
      <c r="BN69" s="99"/>
      <c r="BO69" s="99"/>
      <c r="BP69" s="99"/>
      <c r="BQ69" s="99"/>
      <c r="BR69" s="99"/>
    </row>
    <row r="70" spans="1:70" ht="58.5" customHeight="1">
      <c r="A70" s="96" t="s">
        <v>298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105"/>
      <c r="Q70" s="105"/>
      <c r="R70" s="105"/>
      <c r="S70" s="105"/>
      <c r="T70" s="105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97">
        <f t="shared" si="5"/>
        <v>0</v>
      </c>
      <c r="AF70" s="97"/>
      <c r="AG70" s="97"/>
      <c r="AH70" s="97"/>
      <c r="AI70" s="97"/>
      <c r="AJ70" s="97"/>
      <c r="AK70" s="97"/>
      <c r="AL70" s="97"/>
      <c r="AM70" s="97"/>
      <c r="AN70" s="97"/>
      <c r="AO70" s="98">
        <v>0</v>
      </c>
      <c r="AP70" s="98"/>
      <c r="AQ70" s="98"/>
      <c r="AR70" s="98"/>
      <c r="AS70" s="98"/>
      <c r="AT70" s="98"/>
      <c r="AU70" s="98"/>
      <c r="AV70" s="98"/>
      <c r="AW70" s="98"/>
      <c r="AX70" s="98"/>
      <c r="AY70" s="98">
        <v>0</v>
      </c>
      <c r="AZ70" s="98"/>
      <c r="BA70" s="98"/>
      <c r="BB70" s="98"/>
      <c r="BC70" s="98"/>
      <c r="BD70" s="98"/>
      <c r="BE70" s="98"/>
      <c r="BF70" s="98"/>
      <c r="BG70" s="98"/>
      <c r="BH70" s="98"/>
      <c r="BI70" s="99">
        <f>AE70/U65/12</f>
        <v>0</v>
      </c>
      <c r="BJ70" s="99"/>
      <c r="BK70" s="99"/>
      <c r="BL70" s="99"/>
      <c r="BM70" s="99"/>
      <c r="BN70" s="99"/>
      <c r="BO70" s="99"/>
      <c r="BP70" s="99"/>
      <c r="BQ70" s="99"/>
      <c r="BR70" s="99"/>
    </row>
    <row r="71" spans="1:70" ht="54" customHeight="1">
      <c r="A71" s="96" t="s">
        <v>299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105"/>
      <c r="Q71" s="105"/>
      <c r="R71" s="105"/>
      <c r="S71" s="105"/>
      <c r="T71" s="105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97">
        <f t="shared" si="5"/>
        <v>0</v>
      </c>
      <c r="AF71" s="97"/>
      <c r="AG71" s="97"/>
      <c r="AH71" s="97"/>
      <c r="AI71" s="97"/>
      <c r="AJ71" s="97"/>
      <c r="AK71" s="97"/>
      <c r="AL71" s="97"/>
      <c r="AM71" s="97"/>
      <c r="AN71" s="97"/>
      <c r="AO71" s="98">
        <v>0</v>
      </c>
      <c r="AP71" s="98"/>
      <c r="AQ71" s="98"/>
      <c r="AR71" s="98"/>
      <c r="AS71" s="98"/>
      <c r="AT71" s="98"/>
      <c r="AU71" s="98"/>
      <c r="AV71" s="98"/>
      <c r="AW71" s="98"/>
      <c r="AX71" s="98"/>
      <c r="AY71" s="98">
        <v>0</v>
      </c>
      <c r="AZ71" s="98"/>
      <c r="BA71" s="98"/>
      <c r="BB71" s="98"/>
      <c r="BC71" s="98"/>
      <c r="BD71" s="98"/>
      <c r="BE71" s="98"/>
      <c r="BF71" s="98"/>
      <c r="BG71" s="98"/>
      <c r="BH71" s="98"/>
      <c r="BI71" s="99">
        <f>AE71/U65/12</f>
        <v>0</v>
      </c>
      <c r="BJ71" s="99"/>
      <c r="BK71" s="99"/>
      <c r="BL71" s="99"/>
      <c r="BM71" s="99"/>
      <c r="BN71" s="99"/>
      <c r="BO71" s="99"/>
      <c r="BP71" s="99"/>
      <c r="BQ71" s="99"/>
      <c r="BR71" s="99"/>
    </row>
    <row r="72" spans="1:70" ht="39.75" customHeight="1">
      <c r="A72" s="124" t="s">
        <v>85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05"/>
      <c r="Q72" s="105"/>
      <c r="R72" s="105"/>
      <c r="S72" s="105"/>
      <c r="T72" s="105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7">
        <f t="shared" si="5"/>
        <v>614439.33</v>
      </c>
      <c r="AF72" s="107"/>
      <c r="AG72" s="107"/>
      <c r="AH72" s="107"/>
      <c r="AI72" s="107"/>
      <c r="AJ72" s="107"/>
      <c r="AK72" s="107"/>
      <c r="AL72" s="107"/>
      <c r="AM72" s="107"/>
      <c r="AN72" s="107"/>
      <c r="AO72" s="101">
        <v>614439.33</v>
      </c>
      <c r="AP72" s="101"/>
      <c r="AQ72" s="101"/>
      <c r="AR72" s="101"/>
      <c r="AS72" s="101"/>
      <c r="AT72" s="101"/>
      <c r="AU72" s="101"/>
      <c r="AV72" s="101"/>
      <c r="AW72" s="101"/>
      <c r="AX72" s="101"/>
      <c r="AY72" s="101">
        <v>0</v>
      </c>
      <c r="AZ72" s="101"/>
      <c r="BA72" s="101"/>
      <c r="BB72" s="101"/>
      <c r="BC72" s="101"/>
      <c r="BD72" s="101"/>
      <c r="BE72" s="101"/>
      <c r="BF72" s="101"/>
      <c r="BG72" s="101"/>
      <c r="BH72" s="101"/>
      <c r="BI72" s="102">
        <f>AE72/U65/12</f>
        <v>4266.939791666667</v>
      </c>
      <c r="BJ72" s="102"/>
      <c r="BK72" s="102"/>
      <c r="BL72" s="102"/>
      <c r="BM72" s="102"/>
      <c r="BN72" s="102"/>
      <c r="BO72" s="102"/>
      <c r="BP72" s="102"/>
      <c r="BQ72" s="102"/>
      <c r="BR72" s="102"/>
    </row>
    <row r="73" spans="1:70" ht="1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39"/>
      <c r="Q73" s="39"/>
      <c r="R73" s="39"/>
      <c r="S73" s="39"/>
      <c r="T73" s="39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87"/>
      <c r="BJ73" s="87"/>
      <c r="BK73" s="87"/>
      <c r="BL73" s="87"/>
      <c r="BM73" s="87"/>
      <c r="BN73" s="87"/>
      <c r="BO73" s="87"/>
      <c r="BP73" s="87"/>
      <c r="BQ73" s="87"/>
      <c r="BR73" s="87"/>
    </row>
    <row r="74" spans="1:70" ht="15" customHeight="1">
      <c r="A74" s="88" t="s">
        <v>58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75" t="s">
        <v>47</v>
      </c>
      <c r="Q74" s="75"/>
      <c r="R74" s="75"/>
      <c r="S74" s="75"/>
      <c r="T74" s="75"/>
      <c r="U74" s="89">
        <f>SUM(U49:AD73)</f>
        <v>125.3</v>
      </c>
      <c r="V74" s="89"/>
      <c r="W74" s="89"/>
      <c r="X74" s="89"/>
      <c r="Y74" s="89"/>
      <c r="Z74" s="89"/>
      <c r="AA74" s="89"/>
      <c r="AB74" s="89"/>
      <c r="AC74" s="89"/>
      <c r="AD74" s="89"/>
      <c r="AE74" s="90">
        <f>AE65+AE57+AE49</f>
        <v>106918541.88</v>
      </c>
      <c r="AF74" s="90"/>
      <c r="AG74" s="90"/>
      <c r="AH74" s="90"/>
      <c r="AI74" s="90"/>
      <c r="AJ74" s="90"/>
      <c r="AK74" s="90"/>
      <c r="AL74" s="90"/>
      <c r="AM74" s="90"/>
      <c r="AN74" s="90"/>
      <c r="AO74" s="90">
        <f>AO65+AO57+AO49</f>
        <v>77447175.69</v>
      </c>
      <c r="AP74" s="90"/>
      <c r="AQ74" s="90"/>
      <c r="AR74" s="90"/>
      <c r="AS74" s="90"/>
      <c r="AT74" s="90"/>
      <c r="AU74" s="90"/>
      <c r="AV74" s="90"/>
      <c r="AW74" s="90"/>
      <c r="AX74" s="90"/>
      <c r="AY74" s="90">
        <f>AY65+AY57+AY49</f>
        <v>29471366.189999998</v>
      </c>
      <c r="AZ74" s="90"/>
      <c r="BA74" s="90"/>
      <c r="BB74" s="90"/>
      <c r="BC74" s="90"/>
      <c r="BD74" s="90"/>
      <c r="BE74" s="90"/>
      <c r="BF74" s="90"/>
      <c r="BG74" s="90"/>
      <c r="BH74" s="90"/>
      <c r="BI74" s="91">
        <f>AE74/U74/12</f>
        <v>71108.36783719074</v>
      </c>
      <c r="BJ74" s="91"/>
      <c r="BK74" s="91"/>
      <c r="BL74" s="91"/>
      <c r="BM74" s="91"/>
      <c r="BN74" s="91"/>
      <c r="BO74" s="91"/>
      <c r="BP74" s="91"/>
      <c r="BQ74" s="91"/>
      <c r="BR74" s="91"/>
    </row>
  </sheetData>
  <sheetProtection/>
  <mergeCells count="374">
    <mergeCell ref="A2:BR3"/>
    <mergeCell ref="A5:O5"/>
    <mergeCell ref="P5:T5"/>
    <mergeCell ref="U5:AD5"/>
    <mergeCell ref="AE5:BH5"/>
    <mergeCell ref="BI5:BR5"/>
    <mergeCell ref="A6:O6"/>
    <mergeCell ref="P6:T6"/>
    <mergeCell ref="U6:AD6"/>
    <mergeCell ref="AE6:AN6"/>
    <mergeCell ref="AO6:BH6"/>
    <mergeCell ref="BI6:BR6"/>
    <mergeCell ref="AY8:BH8"/>
    <mergeCell ref="BI8:BR8"/>
    <mergeCell ref="A7:O7"/>
    <mergeCell ref="P7:T7"/>
    <mergeCell ref="U7:AD7"/>
    <mergeCell ref="AE7:AN7"/>
    <mergeCell ref="AO7:AX7"/>
    <mergeCell ref="AY7:BH7"/>
    <mergeCell ref="U9:AD9"/>
    <mergeCell ref="AE9:AN9"/>
    <mergeCell ref="AO9:AX9"/>
    <mergeCell ref="AY9:BH9"/>
    <mergeCell ref="BI7:BR7"/>
    <mergeCell ref="A8:O8"/>
    <mergeCell ref="P8:T8"/>
    <mergeCell ref="U8:AD8"/>
    <mergeCell ref="AE8:AN8"/>
    <mergeCell ref="AO8:AX8"/>
    <mergeCell ref="BI9:BR9"/>
    <mergeCell ref="A10:O10"/>
    <mergeCell ref="P10:T10"/>
    <mergeCell ref="U10:AD10"/>
    <mergeCell ref="AE10:AN10"/>
    <mergeCell ref="AO10:AX10"/>
    <mergeCell ref="AY10:BH10"/>
    <mergeCell ref="BI10:BR10"/>
    <mergeCell ref="A9:O9"/>
    <mergeCell ref="P9:T9"/>
    <mergeCell ref="A11:O11"/>
    <mergeCell ref="P11:T11"/>
    <mergeCell ref="U11:AD11"/>
    <mergeCell ref="AE11:AN11"/>
    <mergeCell ref="AO11:AX11"/>
    <mergeCell ref="AY11:BH11"/>
    <mergeCell ref="BI11:BR11"/>
    <mergeCell ref="A12:O12"/>
    <mergeCell ref="P12:T19"/>
    <mergeCell ref="U12:AD19"/>
    <mergeCell ref="AE12:AN12"/>
    <mergeCell ref="AO12:AX12"/>
    <mergeCell ref="AY12:BH12"/>
    <mergeCell ref="BI12:BR12"/>
    <mergeCell ref="A13:O13"/>
    <mergeCell ref="AE13:AN13"/>
    <mergeCell ref="AO13:AX13"/>
    <mergeCell ref="AY13:BH13"/>
    <mergeCell ref="BI13:BR13"/>
    <mergeCell ref="A14:O14"/>
    <mergeCell ref="AE14:AN14"/>
    <mergeCell ref="AO14:AX14"/>
    <mergeCell ref="AY14:BH14"/>
    <mergeCell ref="BI14:BR14"/>
    <mergeCell ref="A15:O15"/>
    <mergeCell ref="AE15:AN15"/>
    <mergeCell ref="AO15:AX15"/>
    <mergeCell ref="AY15:BH15"/>
    <mergeCell ref="BI15:BR15"/>
    <mergeCell ref="A16:O16"/>
    <mergeCell ref="AE16:AN16"/>
    <mergeCell ref="AO16:AX16"/>
    <mergeCell ref="AY16:BH16"/>
    <mergeCell ref="BI16:BR16"/>
    <mergeCell ref="A17:O17"/>
    <mergeCell ref="AE17:AN17"/>
    <mergeCell ref="AO17:AX17"/>
    <mergeCell ref="AY17:BH17"/>
    <mergeCell ref="BI17:BR17"/>
    <mergeCell ref="A18:O18"/>
    <mergeCell ref="AE18:AN18"/>
    <mergeCell ref="AO18:AX18"/>
    <mergeCell ref="AY18:BH18"/>
    <mergeCell ref="BI18:BR18"/>
    <mergeCell ref="A19:O19"/>
    <mergeCell ref="AE19:AN19"/>
    <mergeCell ref="AO19:AX19"/>
    <mergeCell ref="AY19:BH19"/>
    <mergeCell ref="BI19:BR19"/>
    <mergeCell ref="A20:O20"/>
    <mergeCell ref="P20:T27"/>
    <mergeCell ref="U20:AD27"/>
    <mergeCell ref="AE20:AN20"/>
    <mergeCell ref="AO20:AX20"/>
    <mergeCell ref="AY20:BH20"/>
    <mergeCell ref="BI20:BR20"/>
    <mergeCell ref="A21:O21"/>
    <mergeCell ref="AE21:AN21"/>
    <mergeCell ref="AO21:AX21"/>
    <mergeCell ref="AY21:BH21"/>
    <mergeCell ref="BI21:BR21"/>
    <mergeCell ref="A22:O22"/>
    <mergeCell ref="AE22:AN22"/>
    <mergeCell ref="AO22:AX22"/>
    <mergeCell ref="AY22:BH22"/>
    <mergeCell ref="BI22:BR22"/>
    <mergeCell ref="A23:O23"/>
    <mergeCell ref="AE23:AN23"/>
    <mergeCell ref="AO23:AX23"/>
    <mergeCell ref="AY23:BH23"/>
    <mergeCell ref="BI23:BR23"/>
    <mergeCell ref="A24:O24"/>
    <mergeCell ref="AE24:AN24"/>
    <mergeCell ref="AO24:AX24"/>
    <mergeCell ref="AY24:BH24"/>
    <mergeCell ref="BI24:BR24"/>
    <mergeCell ref="A25:O25"/>
    <mergeCell ref="AE25:AN25"/>
    <mergeCell ref="AO25:AX25"/>
    <mergeCell ref="AY25:BH25"/>
    <mergeCell ref="BI25:BR25"/>
    <mergeCell ref="A26:O26"/>
    <mergeCell ref="AE26:AN26"/>
    <mergeCell ref="AO26:AX26"/>
    <mergeCell ref="AY26:BH26"/>
    <mergeCell ref="BI26:BR26"/>
    <mergeCell ref="A27:O27"/>
    <mergeCell ref="AE27:AN27"/>
    <mergeCell ref="AO27:AX27"/>
    <mergeCell ref="AY27:BH27"/>
    <mergeCell ref="BI27:BR27"/>
    <mergeCell ref="AO28:AX28"/>
    <mergeCell ref="AY28:BH28"/>
    <mergeCell ref="A30:O30"/>
    <mergeCell ref="AE30:AN30"/>
    <mergeCell ref="AO30:AX30"/>
    <mergeCell ref="AY30:BH30"/>
    <mergeCell ref="BI28:BR28"/>
    <mergeCell ref="A29:O29"/>
    <mergeCell ref="AE29:AN29"/>
    <mergeCell ref="AO29:AX29"/>
    <mergeCell ref="AY29:BH29"/>
    <mergeCell ref="BI29:BR29"/>
    <mergeCell ref="A28:O28"/>
    <mergeCell ref="P28:T35"/>
    <mergeCell ref="U28:AD35"/>
    <mergeCell ref="AE28:AN28"/>
    <mergeCell ref="BI30:BR30"/>
    <mergeCell ref="A31:O31"/>
    <mergeCell ref="AE31:AN31"/>
    <mergeCell ref="AO31:AX31"/>
    <mergeCell ref="AY31:BH31"/>
    <mergeCell ref="BI31:BR31"/>
    <mergeCell ref="A32:O32"/>
    <mergeCell ref="AE32:AN32"/>
    <mergeCell ref="AO32:AX32"/>
    <mergeCell ref="AY32:BH32"/>
    <mergeCell ref="BI32:BR32"/>
    <mergeCell ref="A33:O33"/>
    <mergeCell ref="AE33:AN33"/>
    <mergeCell ref="AO33:AX33"/>
    <mergeCell ref="AY33:BH33"/>
    <mergeCell ref="BI33:BR33"/>
    <mergeCell ref="BI34:BR34"/>
    <mergeCell ref="A35:O35"/>
    <mergeCell ref="AE35:AN35"/>
    <mergeCell ref="AO35:AX35"/>
    <mergeCell ref="AY35:BH35"/>
    <mergeCell ref="BI35:BR35"/>
    <mergeCell ref="U36:AD36"/>
    <mergeCell ref="AE36:AN36"/>
    <mergeCell ref="AO36:AX36"/>
    <mergeCell ref="AY36:BH36"/>
    <mergeCell ref="A34:O34"/>
    <mergeCell ref="AE34:AN34"/>
    <mergeCell ref="AO34:AX34"/>
    <mergeCell ref="AY34:BH34"/>
    <mergeCell ref="BI36:BR36"/>
    <mergeCell ref="A37:O37"/>
    <mergeCell ref="P37:T37"/>
    <mergeCell ref="U37:AD37"/>
    <mergeCell ref="AE37:AN37"/>
    <mergeCell ref="AO37:AX37"/>
    <mergeCell ref="AY37:BH37"/>
    <mergeCell ref="BI37:BR37"/>
    <mergeCell ref="A36:O36"/>
    <mergeCell ref="P36:T36"/>
    <mergeCell ref="A39:BR40"/>
    <mergeCell ref="A42:O42"/>
    <mergeCell ref="P42:T42"/>
    <mergeCell ref="U42:AD42"/>
    <mergeCell ref="AE42:BH42"/>
    <mergeCell ref="BI42:BR42"/>
    <mergeCell ref="A43:O43"/>
    <mergeCell ref="P43:T43"/>
    <mergeCell ref="U43:AD43"/>
    <mergeCell ref="AE43:AN43"/>
    <mergeCell ref="AO43:BH43"/>
    <mergeCell ref="BI43:BR43"/>
    <mergeCell ref="AY45:BH45"/>
    <mergeCell ref="BI45:BR45"/>
    <mergeCell ref="A44:O44"/>
    <mergeCell ref="P44:T44"/>
    <mergeCell ref="U44:AD44"/>
    <mergeCell ref="AE44:AN44"/>
    <mergeCell ref="AO44:AX44"/>
    <mergeCell ref="AY44:BH44"/>
    <mergeCell ref="U46:AD46"/>
    <mergeCell ref="AE46:AN46"/>
    <mergeCell ref="AO46:AX46"/>
    <mergeCell ref="AY46:BH46"/>
    <mergeCell ref="BI44:BR44"/>
    <mergeCell ref="A45:O45"/>
    <mergeCell ref="P45:T45"/>
    <mergeCell ref="U45:AD45"/>
    <mergeCell ref="AE45:AN45"/>
    <mergeCell ref="AO45:AX45"/>
    <mergeCell ref="BI46:BR46"/>
    <mergeCell ref="A47:O47"/>
    <mergeCell ref="P47:T47"/>
    <mergeCell ref="U47:AD47"/>
    <mergeCell ref="AE47:AN47"/>
    <mergeCell ref="AO47:AX47"/>
    <mergeCell ref="AY47:BH47"/>
    <mergeCell ref="BI47:BR47"/>
    <mergeCell ref="A46:O46"/>
    <mergeCell ref="P46:T46"/>
    <mergeCell ref="A48:O48"/>
    <mergeCell ref="P48:T48"/>
    <mergeCell ref="U48:AD48"/>
    <mergeCell ref="AE48:AN48"/>
    <mergeCell ref="AO48:AX48"/>
    <mergeCell ref="AY48:BH48"/>
    <mergeCell ref="BI48:BR48"/>
    <mergeCell ref="A49:O49"/>
    <mergeCell ref="P49:T56"/>
    <mergeCell ref="U49:AD56"/>
    <mergeCell ref="AE49:AN49"/>
    <mergeCell ref="AO49:AX49"/>
    <mergeCell ref="AY49:BH49"/>
    <mergeCell ref="BI49:BR49"/>
    <mergeCell ref="A50:O50"/>
    <mergeCell ref="AE50:AN50"/>
    <mergeCell ref="AO50:AX50"/>
    <mergeCell ref="AY50:BH50"/>
    <mergeCell ref="BI50:BR50"/>
    <mergeCell ref="A51:O51"/>
    <mergeCell ref="AE51:AN51"/>
    <mergeCell ref="AO51:AX51"/>
    <mergeCell ref="AY51:BH51"/>
    <mergeCell ref="BI51:BR51"/>
    <mergeCell ref="A52:O52"/>
    <mergeCell ref="AE52:AN52"/>
    <mergeCell ref="AO52:AX52"/>
    <mergeCell ref="AY52:BH52"/>
    <mergeCell ref="BI52:BR52"/>
    <mergeCell ref="A53:O53"/>
    <mergeCell ref="AE53:AN53"/>
    <mergeCell ref="AO53:AX53"/>
    <mergeCell ref="AY53:BH53"/>
    <mergeCell ref="BI53:BR53"/>
    <mergeCell ref="A54:O54"/>
    <mergeCell ref="AE54:AN54"/>
    <mergeCell ref="AO54:AX54"/>
    <mergeCell ref="AY54:BH54"/>
    <mergeCell ref="BI54:BR54"/>
    <mergeCell ref="A55:O55"/>
    <mergeCell ref="AE55:AN55"/>
    <mergeCell ref="AO55:AX55"/>
    <mergeCell ref="AY55:BH55"/>
    <mergeCell ref="BI55:BR55"/>
    <mergeCell ref="A56:O56"/>
    <mergeCell ref="AE56:AN56"/>
    <mergeCell ref="AO56:AX56"/>
    <mergeCell ref="AY56:BH56"/>
    <mergeCell ref="BI56:BR56"/>
    <mergeCell ref="A57:O57"/>
    <mergeCell ref="P57:T64"/>
    <mergeCell ref="U57:AD64"/>
    <mergeCell ref="AE57:AN57"/>
    <mergeCell ref="AO57:AX57"/>
    <mergeCell ref="AY57:BH57"/>
    <mergeCell ref="BI57:BR57"/>
    <mergeCell ref="A58:O58"/>
    <mergeCell ref="AE58:AN58"/>
    <mergeCell ref="AO58:AX58"/>
    <mergeCell ref="AY58:BH58"/>
    <mergeCell ref="BI58:BR58"/>
    <mergeCell ref="A59:O59"/>
    <mergeCell ref="AE59:AN59"/>
    <mergeCell ref="AO59:AX59"/>
    <mergeCell ref="AY59:BH59"/>
    <mergeCell ref="BI59:BR59"/>
    <mergeCell ref="A60:O60"/>
    <mergeCell ref="AE60:AN60"/>
    <mergeCell ref="AO60:AX60"/>
    <mergeCell ref="AY60:BH60"/>
    <mergeCell ref="BI60:BR60"/>
    <mergeCell ref="A61:O61"/>
    <mergeCell ref="AE61:AN61"/>
    <mergeCell ref="AO61:AX61"/>
    <mergeCell ref="AY61:BH61"/>
    <mergeCell ref="BI61:BR61"/>
    <mergeCell ref="A62:O62"/>
    <mergeCell ref="AE62:AN62"/>
    <mergeCell ref="AO62:AX62"/>
    <mergeCell ref="AY62:BH62"/>
    <mergeCell ref="BI62:BR62"/>
    <mergeCell ref="A63:O63"/>
    <mergeCell ref="AE63:AN63"/>
    <mergeCell ref="AO63:AX63"/>
    <mergeCell ref="AY63:BH63"/>
    <mergeCell ref="BI63:BR63"/>
    <mergeCell ref="A64:O64"/>
    <mergeCell ref="AE64:AN64"/>
    <mergeCell ref="AO64:AX64"/>
    <mergeCell ref="AY64:BH64"/>
    <mergeCell ref="BI64:BR64"/>
    <mergeCell ref="AO65:AX65"/>
    <mergeCell ref="AY65:BH65"/>
    <mergeCell ref="A67:O67"/>
    <mergeCell ref="AE67:AN67"/>
    <mergeCell ref="AO67:AX67"/>
    <mergeCell ref="AY67:BH67"/>
    <mergeCell ref="BI65:BR65"/>
    <mergeCell ref="A66:O66"/>
    <mergeCell ref="AE66:AN66"/>
    <mergeCell ref="AO66:AX66"/>
    <mergeCell ref="AY66:BH66"/>
    <mergeCell ref="BI66:BR66"/>
    <mergeCell ref="A65:O65"/>
    <mergeCell ref="P65:T72"/>
    <mergeCell ref="U65:AD72"/>
    <mergeCell ref="AE65:AN65"/>
    <mergeCell ref="BI67:BR67"/>
    <mergeCell ref="A68:O68"/>
    <mergeCell ref="AE68:AN68"/>
    <mergeCell ref="AO68:AX68"/>
    <mergeCell ref="AY68:BH68"/>
    <mergeCell ref="BI68:BR68"/>
    <mergeCell ref="A69:O69"/>
    <mergeCell ref="AE69:AN69"/>
    <mergeCell ref="AO69:AX69"/>
    <mergeCell ref="AY69:BH69"/>
    <mergeCell ref="BI69:BR69"/>
    <mergeCell ref="A70:O70"/>
    <mergeCell ref="AE70:AN70"/>
    <mergeCell ref="AO70:AX70"/>
    <mergeCell ref="AY70:BH70"/>
    <mergeCell ref="BI70:BR70"/>
    <mergeCell ref="BI71:BR71"/>
    <mergeCell ref="A72:O72"/>
    <mergeCell ref="AE72:AN72"/>
    <mergeCell ref="AO72:AX72"/>
    <mergeCell ref="AY72:BH72"/>
    <mergeCell ref="BI72:BR72"/>
    <mergeCell ref="U73:AD73"/>
    <mergeCell ref="AE73:AN73"/>
    <mergeCell ref="AO73:AX73"/>
    <mergeCell ref="AY73:BH73"/>
    <mergeCell ref="A71:O71"/>
    <mergeCell ref="AE71:AN71"/>
    <mergeCell ref="AO71:AX71"/>
    <mergeCell ref="AY71:BH71"/>
    <mergeCell ref="BI73:BR73"/>
    <mergeCell ref="A74:O74"/>
    <mergeCell ref="P74:T74"/>
    <mergeCell ref="U74:AD74"/>
    <mergeCell ref="AE74:AN74"/>
    <mergeCell ref="AO74:AX74"/>
    <mergeCell ref="AY74:BH74"/>
    <mergeCell ref="BI74:BR74"/>
    <mergeCell ref="A73:O73"/>
    <mergeCell ref="P73:T73"/>
  </mergeCells>
  <printOptions/>
  <pageMargins left="0.31527777777777777" right="0.31527777777777777" top="0.15763888888888888" bottom="0.3541666666666667" header="0.5118055555555555" footer="0.5118055555555555"/>
  <pageSetup fitToHeight="0" fitToWidth="1" horizontalDpi="300" verticalDpi="300" orientation="landscape" paperSize="9"/>
  <rowBreaks count="1" manualBreakCount="1">
    <brk id="37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14"/>
  <sheetViews>
    <sheetView zoomScale="120" zoomScaleNormal="120" zoomScalePageLayoutView="0" workbookViewId="0" topLeftCell="A1">
      <selection activeCell="BV15" sqref="BV15"/>
    </sheetView>
  </sheetViews>
  <sheetFormatPr defaultColWidth="1.37890625" defaultRowHeight="12.75"/>
  <cols>
    <col min="1" max="16384" width="1.37890625" style="1" customWidth="1"/>
  </cols>
  <sheetData>
    <row r="1" spans="1:99" ht="12.75">
      <c r="A1" s="122" t="s">
        <v>92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</row>
    <row r="2" spans="1:99" ht="12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</row>
    <row r="4" spans="1:99" ht="12.75">
      <c r="A4" s="56" t="s">
        <v>93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7" t="s">
        <v>26</v>
      </c>
      <c r="V4" s="57"/>
      <c r="W4" s="57"/>
      <c r="X4" s="57"/>
      <c r="Y4" s="57" t="s">
        <v>29</v>
      </c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 t="s">
        <v>30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 t="s">
        <v>282</v>
      </c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</row>
    <row r="5" spans="1:99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 t="s">
        <v>28</v>
      </c>
      <c r="V5" s="52"/>
      <c r="W5" s="52"/>
      <c r="X5" s="52"/>
      <c r="Y5" s="119" t="s">
        <v>94</v>
      </c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 t="s">
        <v>95</v>
      </c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 t="s">
        <v>96</v>
      </c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</row>
    <row r="6" spans="1:99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  <c r="V6" s="52"/>
      <c r="W6" s="52"/>
      <c r="X6" s="52"/>
      <c r="Y6" s="52" t="s">
        <v>97</v>
      </c>
      <c r="Z6" s="52"/>
      <c r="AA6" s="52"/>
      <c r="AB6" s="52"/>
      <c r="AC6" s="52"/>
      <c r="AD6" s="52"/>
      <c r="AE6" s="52"/>
      <c r="AF6" s="52"/>
      <c r="AG6" s="52"/>
      <c r="AH6" s="52" t="s">
        <v>98</v>
      </c>
      <c r="AI6" s="52"/>
      <c r="AJ6" s="52"/>
      <c r="AK6" s="52"/>
      <c r="AL6" s="52"/>
      <c r="AM6" s="52"/>
      <c r="AN6" s="52"/>
      <c r="AO6" s="52"/>
      <c r="AP6" s="57" t="s">
        <v>99</v>
      </c>
      <c r="AQ6" s="57"/>
      <c r="AR6" s="57"/>
      <c r="AS6" s="57"/>
      <c r="AT6" s="57"/>
      <c r="AU6" s="57"/>
      <c r="AV6" s="57"/>
      <c r="AW6" s="57"/>
      <c r="AX6" s="52" t="s">
        <v>97</v>
      </c>
      <c r="AY6" s="52"/>
      <c r="AZ6" s="52"/>
      <c r="BA6" s="52"/>
      <c r="BB6" s="52"/>
      <c r="BC6" s="52"/>
      <c r="BD6" s="52"/>
      <c r="BE6" s="52"/>
      <c r="BF6" s="52"/>
      <c r="BG6" s="52" t="s">
        <v>98</v>
      </c>
      <c r="BH6" s="52"/>
      <c r="BI6" s="52"/>
      <c r="BJ6" s="52"/>
      <c r="BK6" s="52"/>
      <c r="BL6" s="52"/>
      <c r="BM6" s="52"/>
      <c r="BN6" s="52"/>
      <c r="BO6" s="57" t="s">
        <v>99</v>
      </c>
      <c r="BP6" s="57"/>
      <c r="BQ6" s="57"/>
      <c r="BR6" s="57"/>
      <c r="BS6" s="57"/>
      <c r="BT6" s="57"/>
      <c r="BU6" s="57"/>
      <c r="BV6" s="57"/>
      <c r="BW6" s="52" t="s">
        <v>97</v>
      </c>
      <c r="BX6" s="52"/>
      <c r="BY6" s="52"/>
      <c r="BZ6" s="52"/>
      <c r="CA6" s="52"/>
      <c r="CB6" s="52"/>
      <c r="CC6" s="52"/>
      <c r="CD6" s="52"/>
      <c r="CE6" s="52"/>
      <c r="CF6" s="52" t="s">
        <v>98</v>
      </c>
      <c r="CG6" s="52"/>
      <c r="CH6" s="52"/>
      <c r="CI6" s="52"/>
      <c r="CJ6" s="52"/>
      <c r="CK6" s="52"/>
      <c r="CL6" s="52"/>
      <c r="CM6" s="52"/>
      <c r="CN6" s="57" t="s">
        <v>99</v>
      </c>
      <c r="CO6" s="57"/>
      <c r="CP6" s="57"/>
      <c r="CQ6" s="57"/>
      <c r="CR6" s="57"/>
      <c r="CS6" s="57"/>
      <c r="CT6" s="57"/>
      <c r="CU6" s="57"/>
    </row>
    <row r="7" spans="1:99" ht="12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2"/>
      <c r="V7" s="52"/>
      <c r="W7" s="52"/>
      <c r="X7" s="52"/>
      <c r="Y7" s="52" t="s">
        <v>100</v>
      </c>
      <c r="Z7" s="52"/>
      <c r="AA7" s="52"/>
      <c r="AB7" s="52"/>
      <c r="AC7" s="52"/>
      <c r="AD7" s="52"/>
      <c r="AE7" s="52"/>
      <c r="AF7" s="52"/>
      <c r="AG7" s="52"/>
      <c r="AH7" s="52" t="s">
        <v>101</v>
      </c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 t="s">
        <v>100</v>
      </c>
      <c r="AY7" s="52"/>
      <c r="AZ7" s="52"/>
      <c r="BA7" s="52"/>
      <c r="BB7" s="52"/>
      <c r="BC7" s="52"/>
      <c r="BD7" s="52"/>
      <c r="BE7" s="52"/>
      <c r="BF7" s="52"/>
      <c r="BG7" s="52" t="s">
        <v>101</v>
      </c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 t="s">
        <v>100</v>
      </c>
      <c r="BX7" s="52"/>
      <c r="BY7" s="52"/>
      <c r="BZ7" s="52"/>
      <c r="CA7" s="52"/>
      <c r="CB7" s="52"/>
      <c r="CC7" s="52"/>
      <c r="CD7" s="52"/>
      <c r="CE7" s="52"/>
      <c r="CF7" s="52" t="s">
        <v>101</v>
      </c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</row>
    <row r="8" spans="1:99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2"/>
      <c r="V8" s="52"/>
      <c r="W8" s="52"/>
      <c r="X8" s="52"/>
      <c r="Y8" s="52" t="s">
        <v>102</v>
      </c>
      <c r="Z8" s="52"/>
      <c r="AA8" s="52"/>
      <c r="AB8" s="52"/>
      <c r="AC8" s="52"/>
      <c r="AD8" s="52"/>
      <c r="AE8" s="52"/>
      <c r="AF8" s="52"/>
      <c r="AG8" s="52"/>
      <c r="AH8" s="52" t="s">
        <v>103</v>
      </c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 t="s">
        <v>102</v>
      </c>
      <c r="AY8" s="52"/>
      <c r="AZ8" s="52"/>
      <c r="BA8" s="52"/>
      <c r="BB8" s="52"/>
      <c r="BC8" s="52"/>
      <c r="BD8" s="52"/>
      <c r="BE8" s="52"/>
      <c r="BF8" s="52"/>
      <c r="BG8" s="52" t="s">
        <v>103</v>
      </c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 t="s">
        <v>102</v>
      </c>
      <c r="BX8" s="52"/>
      <c r="BY8" s="52"/>
      <c r="BZ8" s="52"/>
      <c r="CA8" s="52"/>
      <c r="CB8" s="52"/>
      <c r="CC8" s="52"/>
      <c r="CD8" s="52"/>
      <c r="CE8" s="52"/>
      <c r="CF8" s="52" t="s">
        <v>103</v>
      </c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</row>
    <row r="9" spans="1:99" ht="12.7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2"/>
      <c r="V9" s="52"/>
      <c r="W9" s="52"/>
      <c r="X9" s="52"/>
      <c r="Y9" s="52" t="s">
        <v>104</v>
      </c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 t="s">
        <v>104</v>
      </c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 t="s">
        <v>104</v>
      </c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</row>
    <row r="10" spans="1:99" ht="12.75">
      <c r="A10" s="44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5">
        <v>2</v>
      </c>
      <c r="V10" s="45"/>
      <c r="W10" s="45"/>
      <c r="X10" s="45"/>
      <c r="Y10" s="45">
        <v>3</v>
      </c>
      <c r="Z10" s="45"/>
      <c r="AA10" s="45"/>
      <c r="AB10" s="45"/>
      <c r="AC10" s="45"/>
      <c r="AD10" s="45"/>
      <c r="AE10" s="45"/>
      <c r="AF10" s="45"/>
      <c r="AG10" s="45"/>
      <c r="AH10" s="45">
        <v>4</v>
      </c>
      <c r="AI10" s="45"/>
      <c r="AJ10" s="45"/>
      <c r="AK10" s="45"/>
      <c r="AL10" s="45"/>
      <c r="AM10" s="45"/>
      <c r="AN10" s="45"/>
      <c r="AO10" s="45"/>
      <c r="AP10" s="45">
        <v>5</v>
      </c>
      <c r="AQ10" s="45"/>
      <c r="AR10" s="45"/>
      <c r="AS10" s="45"/>
      <c r="AT10" s="45"/>
      <c r="AU10" s="45"/>
      <c r="AV10" s="45"/>
      <c r="AW10" s="45"/>
      <c r="AX10" s="45">
        <v>6</v>
      </c>
      <c r="AY10" s="45"/>
      <c r="AZ10" s="45"/>
      <c r="BA10" s="45"/>
      <c r="BB10" s="45"/>
      <c r="BC10" s="45"/>
      <c r="BD10" s="45"/>
      <c r="BE10" s="45"/>
      <c r="BF10" s="45"/>
      <c r="BG10" s="45">
        <v>7</v>
      </c>
      <c r="BH10" s="45"/>
      <c r="BI10" s="45"/>
      <c r="BJ10" s="45"/>
      <c r="BK10" s="45"/>
      <c r="BL10" s="45"/>
      <c r="BM10" s="45"/>
      <c r="BN10" s="45"/>
      <c r="BO10" s="45">
        <v>8</v>
      </c>
      <c r="BP10" s="45"/>
      <c r="BQ10" s="45"/>
      <c r="BR10" s="45"/>
      <c r="BS10" s="45"/>
      <c r="BT10" s="45"/>
      <c r="BU10" s="45"/>
      <c r="BV10" s="45"/>
      <c r="BW10" s="45">
        <v>9</v>
      </c>
      <c r="BX10" s="45"/>
      <c r="BY10" s="45"/>
      <c r="BZ10" s="45"/>
      <c r="CA10" s="45"/>
      <c r="CB10" s="45"/>
      <c r="CC10" s="45"/>
      <c r="CD10" s="45"/>
      <c r="CE10" s="45"/>
      <c r="CF10" s="45">
        <v>10</v>
      </c>
      <c r="CG10" s="45"/>
      <c r="CH10" s="45"/>
      <c r="CI10" s="45"/>
      <c r="CJ10" s="45"/>
      <c r="CK10" s="45"/>
      <c r="CL10" s="45"/>
      <c r="CM10" s="45"/>
      <c r="CN10" s="45">
        <v>11</v>
      </c>
      <c r="CO10" s="45"/>
      <c r="CP10" s="45"/>
      <c r="CQ10" s="45"/>
      <c r="CR10" s="45"/>
      <c r="CS10" s="45"/>
      <c r="CT10" s="45"/>
      <c r="CU10" s="45"/>
    </row>
    <row r="11" spans="1:99" ht="52.5" customHeight="1">
      <c r="A11" s="136" t="s">
        <v>105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48" t="s">
        <v>78</v>
      </c>
      <c r="V11" s="48"/>
      <c r="W11" s="48"/>
      <c r="X11" s="48"/>
      <c r="Y11" s="133" t="e">
        <f>AP11/AH11</f>
        <v>#DIV/0!</v>
      </c>
      <c r="Z11" s="133"/>
      <c r="AA11" s="133"/>
      <c r="AB11" s="133"/>
      <c r="AC11" s="133"/>
      <c r="AD11" s="133"/>
      <c r="AE11" s="133"/>
      <c r="AF11" s="133"/>
      <c r="AG11" s="133"/>
      <c r="AH11" s="49">
        <v>0</v>
      </c>
      <c r="AI11" s="49"/>
      <c r="AJ11" s="49"/>
      <c r="AK11" s="49"/>
      <c r="AL11" s="49"/>
      <c r="AM11" s="49"/>
      <c r="AN11" s="49"/>
      <c r="AO11" s="49"/>
      <c r="AP11" s="134">
        <v>50000</v>
      </c>
      <c r="AQ11" s="134"/>
      <c r="AR11" s="134"/>
      <c r="AS11" s="134"/>
      <c r="AT11" s="134"/>
      <c r="AU11" s="134"/>
      <c r="AV11" s="134"/>
      <c r="AW11" s="134"/>
      <c r="AX11" s="133">
        <v>0</v>
      </c>
      <c r="AY11" s="133"/>
      <c r="AZ11" s="133"/>
      <c r="BA11" s="133"/>
      <c r="BB11" s="133"/>
      <c r="BC11" s="133"/>
      <c r="BD11" s="133"/>
      <c r="BE11" s="133"/>
      <c r="BF11" s="133"/>
      <c r="BG11" s="49"/>
      <c r="BH11" s="49"/>
      <c r="BI11" s="49"/>
      <c r="BJ11" s="49"/>
      <c r="BK11" s="49"/>
      <c r="BL11" s="49"/>
      <c r="BM11" s="49"/>
      <c r="BN11" s="49"/>
      <c r="BO11" s="134">
        <v>50000</v>
      </c>
      <c r="BP11" s="134"/>
      <c r="BQ11" s="134"/>
      <c r="BR11" s="134"/>
      <c r="BS11" s="134"/>
      <c r="BT11" s="134"/>
      <c r="BU11" s="134"/>
      <c r="BV11" s="134"/>
      <c r="BW11" s="133"/>
      <c r="BX11" s="133"/>
      <c r="BY11" s="133"/>
      <c r="BZ11" s="133"/>
      <c r="CA11" s="133"/>
      <c r="CB11" s="133"/>
      <c r="CC11" s="133"/>
      <c r="CD11" s="133"/>
      <c r="CE11" s="133"/>
      <c r="CF11" s="49"/>
      <c r="CG11" s="49"/>
      <c r="CH11" s="49"/>
      <c r="CI11" s="49"/>
      <c r="CJ11" s="49"/>
      <c r="CK11" s="49"/>
      <c r="CL11" s="49"/>
      <c r="CM11" s="49"/>
      <c r="CN11" s="135">
        <v>50000</v>
      </c>
      <c r="CO11" s="135"/>
      <c r="CP11" s="135"/>
      <c r="CQ11" s="135"/>
      <c r="CR11" s="135"/>
      <c r="CS11" s="135"/>
      <c r="CT11" s="135"/>
      <c r="CU11" s="135"/>
    </row>
    <row r="12" spans="1:99" ht="69.75" customHeight="1">
      <c r="A12" s="136" t="s">
        <v>106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2" t="s">
        <v>87</v>
      </c>
      <c r="V12" s="132"/>
      <c r="W12" s="132"/>
      <c r="X12" s="132"/>
      <c r="Y12" s="133" t="e">
        <f>AP12/AH12</f>
        <v>#DIV/0!</v>
      </c>
      <c r="Z12" s="133"/>
      <c r="AA12" s="133"/>
      <c r="AB12" s="133"/>
      <c r="AC12" s="133"/>
      <c r="AD12" s="133"/>
      <c r="AE12" s="133"/>
      <c r="AF12" s="133"/>
      <c r="AG12" s="133"/>
      <c r="AH12" s="49">
        <v>0</v>
      </c>
      <c r="AI12" s="49"/>
      <c r="AJ12" s="49"/>
      <c r="AK12" s="49"/>
      <c r="AL12" s="49"/>
      <c r="AM12" s="49"/>
      <c r="AN12" s="49"/>
      <c r="AO12" s="49"/>
      <c r="AP12" s="134">
        <v>470000</v>
      </c>
      <c r="AQ12" s="134"/>
      <c r="AR12" s="134"/>
      <c r="AS12" s="134"/>
      <c r="AT12" s="134"/>
      <c r="AU12" s="134"/>
      <c r="AV12" s="134"/>
      <c r="AW12" s="134"/>
      <c r="AX12" s="133">
        <v>0</v>
      </c>
      <c r="AY12" s="133"/>
      <c r="AZ12" s="133"/>
      <c r="BA12" s="133"/>
      <c r="BB12" s="133"/>
      <c r="BC12" s="133"/>
      <c r="BD12" s="133"/>
      <c r="BE12" s="133"/>
      <c r="BF12" s="133"/>
      <c r="BG12" s="49"/>
      <c r="BH12" s="49"/>
      <c r="BI12" s="49"/>
      <c r="BJ12" s="49"/>
      <c r="BK12" s="49"/>
      <c r="BL12" s="49"/>
      <c r="BM12" s="49"/>
      <c r="BN12" s="49"/>
      <c r="BO12" s="134">
        <v>470000</v>
      </c>
      <c r="BP12" s="134"/>
      <c r="BQ12" s="134"/>
      <c r="BR12" s="134"/>
      <c r="BS12" s="134"/>
      <c r="BT12" s="134"/>
      <c r="BU12" s="134"/>
      <c r="BV12" s="134"/>
      <c r="BW12" s="133"/>
      <c r="BX12" s="133"/>
      <c r="BY12" s="133"/>
      <c r="BZ12" s="133"/>
      <c r="CA12" s="133"/>
      <c r="CB12" s="133"/>
      <c r="CC12" s="133"/>
      <c r="CD12" s="133"/>
      <c r="CE12" s="133"/>
      <c r="CF12" s="49"/>
      <c r="CG12" s="49"/>
      <c r="CH12" s="49"/>
      <c r="CI12" s="49"/>
      <c r="CJ12" s="49"/>
      <c r="CK12" s="49"/>
      <c r="CL12" s="49"/>
      <c r="CM12" s="49"/>
      <c r="CN12" s="135">
        <v>470000</v>
      </c>
      <c r="CO12" s="135"/>
      <c r="CP12" s="135"/>
      <c r="CQ12" s="135"/>
      <c r="CR12" s="135"/>
      <c r="CS12" s="135"/>
      <c r="CT12" s="135"/>
      <c r="CU12" s="135"/>
    </row>
    <row r="13" spans="1:99" ht="15" customHeight="1">
      <c r="A13" s="38">
        <v>547230509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132"/>
      <c r="V13" s="132"/>
      <c r="W13" s="132"/>
      <c r="X13" s="132"/>
      <c r="Y13" s="129"/>
      <c r="Z13" s="129"/>
      <c r="AA13" s="129"/>
      <c r="AB13" s="129"/>
      <c r="AC13" s="129"/>
      <c r="AD13" s="129"/>
      <c r="AE13" s="129"/>
      <c r="AF13" s="129"/>
      <c r="AG13" s="129"/>
      <c r="AH13" s="128"/>
      <c r="AI13" s="128"/>
      <c r="AJ13" s="128"/>
      <c r="AK13" s="128"/>
      <c r="AL13" s="128"/>
      <c r="AM13" s="128"/>
      <c r="AN13" s="128"/>
      <c r="AO13" s="128"/>
      <c r="AP13" s="128">
        <v>12000</v>
      </c>
      <c r="AQ13" s="128"/>
      <c r="AR13" s="128"/>
      <c r="AS13" s="128"/>
      <c r="AT13" s="128"/>
      <c r="AU13" s="128"/>
      <c r="AV13" s="128"/>
      <c r="AW13" s="128"/>
      <c r="AX13" s="129"/>
      <c r="AY13" s="129"/>
      <c r="AZ13" s="129"/>
      <c r="BA13" s="129"/>
      <c r="BB13" s="129"/>
      <c r="BC13" s="129"/>
      <c r="BD13" s="129"/>
      <c r="BE13" s="129"/>
      <c r="BF13" s="129"/>
      <c r="BG13" s="128"/>
      <c r="BH13" s="128"/>
      <c r="BI13" s="128"/>
      <c r="BJ13" s="128"/>
      <c r="BK13" s="128"/>
      <c r="BL13" s="128"/>
      <c r="BM13" s="128"/>
      <c r="BN13" s="128"/>
      <c r="BO13" s="129">
        <v>12000</v>
      </c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8"/>
      <c r="CG13" s="128"/>
      <c r="CH13" s="128"/>
      <c r="CI13" s="128"/>
      <c r="CJ13" s="128"/>
      <c r="CK13" s="128"/>
      <c r="CL13" s="128"/>
      <c r="CM13" s="128"/>
      <c r="CN13" s="130">
        <v>12000</v>
      </c>
      <c r="CO13" s="130"/>
      <c r="CP13" s="130"/>
      <c r="CQ13" s="130"/>
      <c r="CR13" s="130"/>
      <c r="CS13" s="130"/>
      <c r="CT13" s="130"/>
      <c r="CU13" s="130"/>
    </row>
    <row r="14" spans="1:99" ht="15" customHeight="1">
      <c r="A14" s="131" t="s">
        <v>58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75" t="s">
        <v>47</v>
      </c>
      <c r="V14" s="75"/>
      <c r="W14" s="75"/>
      <c r="X14" s="75"/>
      <c r="Y14" s="126" t="s">
        <v>108</v>
      </c>
      <c r="Z14" s="126"/>
      <c r="AA14" s="126"/>
      <c r="AB14" s="126"/>
      <c r="AC14" s="126"/>
      <c r="AD14" s="126"/>
      <c r="AE14" s="126"/>
      <c r="AF14" s="126"/>
      <c r="AG14" s="126"/>
      <c r="AH14" s="126" t="s">
        <v>108</v>
      </c>
      <c r="AI14" s="126"/>
      <c r="AJ14" s="126"/>
      <c r="AK14" s="126"/>
      <c r="AL14" s="126"/>
      <c r="AM14" s="126"/>
      <c r="AN14" s="126"/>
      <c r="AO14" s="126"/>
      <c r="AP14" s="76">
        <f>SUM(AP11:AW13)</f>
        <v>532000</v>
      </c>
      <c r="AQ14" s="76"/>
      <c r="AR14" s="76"/>
      <c r="AS14" s="76"/>
      <c r="AT14" s="76"/>
      <c r="AU14" s="76"/>
      <c r="AV14" s="76"/>
      <c r="AW14" s="76"/>
      <c r="AX14" s="126" t="s">
        <v>108</v>
      </c>
      <c r="AY14" s="126"/>
      <c r="AZ14" s="126"/>
      <c r="BA14" s="126"/>
      <c r="BB14" s="126"/>
      <c r="BC14" s="126"/>
      <c r="BD14" s="126"/>
      <c r="BE14" s="126"/>
      <c r="BF14" s="126"/>
      <c r="BG14" s="126" t="s">
        <v>108</v>
      </c>
      <c r="BH14" s="126"/>
      <c r="BI14" s="126"/>
      <c r="BJ14" s="126"/>
      <c r="BK14" s="126"/>
      <c r="BL14" s="126"/>
      <c r="BM14" s="126"/>
      <c r="BN14" s="126"/>
      <c r="BO14" s="76">
        <v>532000</v>
      </c>
      <c r="BP14" s="76"/>
      <c r="BQ14" s="76"/>
      <c r="BR14" s="76"/>
      <c r="BS14" s="76"/>
      <c r="BT14" s="76"/>
      <c r="BU14" s="76"/>
      <c r="BV14" s="76"/>
      <c r="BW14" s="126" t="s">
        <v>108</v>
      </c>
      <c r="BX14" s="126"/>
      <c r="BY14" s="126"/>
      <c r="BZ14" s="126"/>
      <c r="CA14" s="126"/>
      <c r="CB14" s="126"/>
      <c r="CC14" s="126"/>
      <c r="CD14" s="126"/>
      <c r="CE14" s="126"/>
      <c r="CF14" s="126" t="s">
        <v>108</v>
      </c>
      <c r="CG14" s="126"/>
      <c r="CH14" s="126"/>
      <c r="CI14" s="126"/>
      <c r="CJ14" s="126"/>
      <c r="CK14" s="126"/>
      <c r="CL14" s="126"/>
      <c r="CM14" s="126"/>
      <c r="CN14" s="127">
        <v>532000</v>
      </c>
      <c r="CO14" s="127"/>
      <c r="CP14" s="127"/>
      <c r="CQ14" s="127"/>
      <c r="CR14" s="127"/>
      <c r="CS14" s="127"/>
      <c r="CT14" s="127"/>
      <c r="CU14" s="127"/>
    </row>
  </sheetData>
  <sheetProtection selectLockedCells="1" selectUnlockedCells="1"/>
  <mergeCells count="110">
    <mergeCell ref="A1:CU2"/>
    <mergeCell ref="A4:T4"/>
    <mergeCell ref="U4:X4"/>
    <mergeCell ref="Y4:AW4"/>
    <mergeCell ref="AX4:BV4"/>
    <mergeCell ref="BW4:CU4"/>
    <mergeCell ref="A5:T5"/>
    <mergeCell ref="U5:X5"/>
    <mergeCell ref="Y5:AW5"/>
    <mergeCell ref="AX5:BV5"/>
    <mergeCell ref="BW5:CU5"/>
    <mergeCell ref="A6:T6"/>
    <mergeCell ref="U6:X6"/>
    <mergeCell ref="Y6:AG6"/>
    <mergeCell ref="AH6:AO6"/>
    <mergeCell ref="AP6:AW6"/>
    <mergeCell ref="AX6:BF6"/>
    <mergeCell ref="BG6:BN6"/>
    <mergeCell ref="BO6:BV6"/>
    <mergeCell ref="BW6:CE6"/>
    <mergeCell ref="CF6:CM6"/>
    <mergeCell ref="CN6:CU6"/>
    <mergeCell ref="A7:T7"/>
    <mergeCell ref="U7:X7"/>
    <mergeCell ref="Y7:AG7"/>
    <mergeCell ref="AH7:AO7"/>
    <mergeCell ref="AP7:AW7"/>
    <mergeCell ref="AX7:BF7"/>
    <mergeCell ref="BG7:BN7"/>
    <mergeCell ref="BO7:BV7"/>
    <mergeCell ref="BW7:CE7"/>
    <mergeCell ref="CF7:CM7"/>
    <mergeCell ref="CN7:CU7"/>
    <mergeCell ref="A8:T8"/>
    <mergeCell ref="U8:X8"/>
    <mergeCell ref="Y8:AG8"/>
    <mergeCell ref="AH8:AO8"/>
    <mergeCell ref="AP8:AW8"/>
    <mergeCell ref="AX8:BF8"/>
    <mergeCell ref="BG8:BN8"/>
    <mergeCell ref="BO8:BV8"/>
    <mergeCell ref="BW8:CE8"/>
    <mergeCell ref="CF8:CM8"/>
    <mergeCell ref="CN8:CU8"/>
    <mergeCell ref="A9:T9"/>
    <mergeCell ref="U9:X9"/>
    <mergeCell ref="Y9:AG9"/>
    <mergeCell ref="AH9:AO9"/>
    <mergeCell ref="AP9:AW9"/>
    <mergeCell ref="AX9:BF9"/>
    <mergeCell ref="BG9:BN9"/>
    <mergeCell ref="BO9:BV9"/>
    <mergeCell ref="BW9:CE9"/>
    <mergeCell ref="CF9:CM9"/>
    <mergeCell ref="CN9:CU9"/>
    <mergeCell ref="A10:T10"/>
    <mergeCell ref="U10:X10"/>
    <mergeCell ref="Y10:AG10"/>
    <mergeCell ref="AH10:AO10"/>
    <mergeCell ref="AP10:AW10"/>
    <mergeCell ref="AX10:BF10"/>
    <mergeCell ref="BG10:BN10"/>
    <mergeCell ref="BO10:BV10"/>
    <mergeCell ref="BW10:CE10"/>
    <mergeCell ref="CF10:CM10"/>
    <mergeCell ref="CN10:CU10"/>
    <mergeCell ref="A11:T11"/>
    <mergeCell ref="U11:X11"/>
    <mergeCell ref="Y11:AG11"/>
    <mergeCell ref="AH11:AO11"/>
    <mergeCell ref="AP11:AW11"/>
    <mergeCell ref="AX11:BF11"/>
    <mergeCell ref="BG11:BN11"/>
    <mergeCell ref="BO11:BV11"/>
    <mergeCell ref="BW11:CE11"/>
    <mergeCell ref="CF11:CM11"/>
    <mergeCell ref="CN11:CU11"/>
    <mergeCell ref="A12:T12"/>
    <mergeCell ref="U12:X12"/>
    <mergeCell ref="Y12:AG12"/>
    <mergeCell ref="AH12:AO12"/>
    <mergeCell ref="AP12:AW12"/>
    <mergeCell ref="AX12:BF12"/>
    <mergeCell ref="BG12:BN12"/>
    <mergeCell ref="BO12:BV12"/>
    <mergeCell ref="BW12:CE12"/>
    <mergeCell ref="CF12:CM12"/>
    <mergeCell ref="CN12:CU12"/>
    <mergeCell ref="A13:T13"/>
    <mergeCell ref="U13:X13"/>
    <mergeCell ref="Y13:AG13"/>
    <mergeCell ref="AH13:AO13"/>
    <mergeCell ref="AP13:AW13"/>
    <mergeCell ref="AX13:BF13"/>
    <mergeCell ref="BG13:BN13"/>
    <mergeCell ref="BO13:BV13"/>
    <mergeCell ref="BW13:CE13"/>
    <mergeCell ref="CF13:CM13"/>
    <mergeCell ref="CN13:CU13"/>
    <mergeCell ref="A14:T14"/>
    <mergeCell ref="U14:X14"/>
    <mergeCell ref="Y14:AG14"/>
    <mergeCell ref="AH14:AO14"/>
    <mergeCell ref="AP14:AW14"/>
    <mergeCell ref="AX14:BF14"/>
    <mergeCell ref="BG14:BN14"/>
    <mergeCell ref="BO14:BV14"/>
    <mergeCell ref="BW14:CE14"/>
    <mergeCell ref="CF14:CM14"/>
    <mergeCell ref="CN14:CU14"/>
  </mergeCells>
  <printOptions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2:CU41"/>
  <sheetViews>
    <sheetView zoomScale="120" zoomScaleNormal="120" zoomScalePageLayoutView="0" workbookViewId="0" topLeftCell="A7">
      <selection activeCell="BI9" sqref="BI9:BU10"/>
    </sheetView>
  </sheetViews>
  <sheetFormatPr defaultColWidth="1.37890625" defaultRowHeight="12.75"/>
  <cols>
    <col min="1" max="16384" width="1.37890625" style="1" customWidth="1"/>
  </cols>
  <sheetData>
    <row r="2" spans="1:99" ht="15.75">
      <c r="A2" s="15" t="s">
        <v>109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</row>
    <row r="4" spans="1:99" ht="12.75">
      <c r="A4" s="57" t="s">
        <v>25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 t="s">
        <v>26</v>
      </c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 t="s">
        <v>26</v>
      </c>
      <c r="BD4" s="57"/>
      <c r="BE4" s="57"/>
      <c r="BF4" s="57"/>
      <c r="BG4" s="57"/>
      <c r="BH4" s="57"/>
      <c r="BI4" s="58" t="s">
        <v>27</v>
      </c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</row>
    <row r="5" spans="1:99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 t="s">
        <v>110</v>
      </c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 t="s">
        <v>28</v>
      </c>
      <c r="BD5" s="52"/>
      <c r="BE5" s="52"/>
      <c r="BF5" s="52"/>
      <c r="BG5" s="52"/>
      <c r="BH5" s="52"/>
      <c r="BI5" s="52" t="s">
        <v>29</v>
      </c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 t="s">
        <v>30</v>
      </c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9" t="s">
        <v>282</v>
      </c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</row>
    <row r="6" spans="1:99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 t="s">
        <v>31</v>
      </c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 t="s">
        <v>32</v>
      </c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3" t="s">
        <v>33</v>
      </c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</row>
    <row r="7" spans="1:99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 t="s">
        <v>34</v>
      </c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3" t="s">
        <v>35</v>
      </c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 t="s">
        <v>35</v>
      </c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</row>
    <row r="8" spans="1:99" ht="12.75">
      <c r="A8" s="66">
        <v>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45">
        <v>2</v>
      </c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>
        <v>3</v>
      </c>
      <c r="BD8" s="45"/>
      <c r="BE8" s="45"/>
      <c r="BF8" s="45"/>
      <c r="BG8" s="45"/>
      <c r="BH8" s="45"/>
      <c r="BI8" s="45">
        <v>3</v>
      </c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>
        <v>4</v>
      </c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6">
        <v>5</v>
      </c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</row>
    <row r="9" spans="1:99" ht="15" customHeight="1">
      <c r="A9" s="157" t="s">
        <v>111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48" t="s">
        <v>112</v>
      </c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158" t="s">
        <v>78</v>
      </c>
      <c r="BD9" s="158"/>
      <c r="BE9" s="158"/>
      <c r="BF9" s="158"/>
      <c r="BG9" s="158"/>
      <c r="BH9" s="158"/>
      <c r="BI9" s="134">
        <f>'оплата труда (тек.год)'!AE39</f>
        <v>106918541.88</v>
      </c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3">
        <f>BV24+BV30</f>
        <v>106836102.55000001</v>
      </c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>
        <f>CI24+CI30</f>
        <v>106826102.55000001</v>
      </c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</row>
    <row r="10" spans="1:99" ht="15" customHeight="1">
      <c r="A10" s="152" t="s">
        <v>113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39" t="s">
        <v>114</v>
      </c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155" t="s">
        <v>87</v>
      </c>
      <c r="BD10" s="155"/>
      <c r="BE10" s="155"/>
      <c r="BF10" s="155"/>
      <c r="BG10" s="155"/>
      <c r="BH10" s="155"/>
      <c r="BI10" s="156">
        <f>'пособие за первые три дня'!AP14</f>
        <v>532000</v>
      </c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>
        <f>BV27+BV29+BV32</f>
        <v>532000</v>
      </c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>
        <f>CI27+CI29+CI32</f>
        <v>532000</v>
      </c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</row>
    <row r="11" spans="1:99" ht="15" customHeight="1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4"/>
      <c r="BD11" s="154"/>
      <c r="BE11" s="154"/>
      <c r="BF11" s="154"/>
      <c r="BG11" s="154"/>
      <c r="BH11" s="154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</row>
    <row r="12" spans="1:18" s="17" customFormat="1" ht="11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99" s="18" customFormat="1" ht="11.25">
      <c r="A13" s="142" t="s">
        <v>115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</row>
    <row r="14" spans="1:99" s="17" customFormat="1" ht="18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</row>
    <row r="17" spans="1:99" ht="12.75">
      <c r="A17" s="15" t="s">
        <v>116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 t="s">
        <v>117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</row>
    <row r="19" spans="1:99" ht="12.75">
      <c r="A19" s="57" t="s">
        <v>25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9" t="s">
        <v>26</v>
      </c>
      <c r="BE19" s="59"/>
      <c r="BF19" s="59"/>
      <c r="BG19" s="59"/>
      <c r="BH19" s="59"/>
      <c r="BI19" s="58" t="s">
        <v>27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</row>
    <row r="20" spans="1:99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3" t="s">
        <v>28</v>
      </c>
      <c r="BE20" s="53"/>
      <c r="BF20" s="53"/>
      <c r="BG20" s="53"/>
      <c r="BH20" s="53"/>
      <c r="BI20" s="52" t="s">
        <v>29</v>
      </c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 t="s">
        <v>30</v>
      </c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9" t="s">
        <v>282</v>
      </c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</row>
    <row r="21" spans="1:99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3"/>
      <c r="BE21" s="53"/>
      <c r="BF21" s="53"/>
      <c r="BG21" s="53"/>
      <c r="BH21" s="53"/>
      <c r="BI21" s="52" t="s">
        <v>31</v>
      </c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 t="s">
        <v>32</v>
      </c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3" t="s">
        <v>33</v>
      </c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</row>
    <row r="22" spans="1:99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3"/>
      <c r="BE22" s="53"/>
      <c r="BF22" s="53"/>
      <c r="BG22" s="53"/>
      <c r="BH22" s="53"/>
      <c r="BI22" s="52" t="s">
        <v>34</v>
      </c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3" t="s">
        <v>35</v>
      </c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 t="s">
        <v>35</v>
      </c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</row>
    <row r="23" spans="1:99" ht="13.5" thickBot="1">
      <c r="A23" s="66">
        <v>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84">
        <v>3</v>
      </c>
      <c r="BE23" s="84"/>
      <c r="BF23" s="84"/>
      <c r="BG23" s="84"/>
      <c r="BH23" s="84"/>
      <c r="BI23" s="45">
        <v>3</v>
      </c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>
        <v>4</v>
      </c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6">
        <v>5</v>
      </c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</row>
    <row r="24" spans="1:99" ht="13.5" thickBot="1">
      <c r="A24" s="151" t="s">
        <v>118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48" t="s">
        <v>78</v>
      </c>
      <c r="BE24" s="48"/>
      <c r="BF24" s="48"/>
      <c r="BG24" s="48"/>
      <c r="BH24" s="48"/>
      <c r="BI24" s="133">
        <f>BI26+BI27+BI28+BI29</f>
        <v>99106197.55000001</v>
      </c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>
        <f>BV26+BV27+BV28+BV29</f>
        <v>99106197.55000001</v>
      </c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>
        <f>CI26+CI27+CI28+CI29</f>
        <v>99106197.55000001</v>
      </c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</row>
    <row r="25" spans="1:99" ht="12.75">
      <c r="A25" s="149" t="s">
        <v>119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48"/>
      <c r="BE25" s="48"/>
      <c r="BF25" s="48"/>
      <c r="BG25" s="48"/>
      <c r="BH25" s="48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</row>
    <row r="26" spans="1:99" s="21" customFormat="1" ht="24.75" customHeight="1">
      <c r="A26" s="146" t="s">
        <v>120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50" t="s">
        <v>87</v>
      </c>
      <c r="BE26" s="150"/>
      <c r="BF26" s="150"/>
      <c r="BG26" s="150"/>
      <c r="BH26" s="150"/>
      <c r="BI26" s="147">
        <f>'оплата труда (тек.год)'!AE15+'оплата труда (тек.год)'!AE23+'оплата труда (тек.год)'!AE31</f>
        <v>3957877.3999999994</v>
      </c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8">
        <v>3957877.4</v>
      </c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>
        <v>3957877.4</v>
      </c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</row>
    <row r="27" spans="1:99" s="21" customFormat="1" ht="24.75" customHeight="1">
      <c r="A27" s="145" t="s">
        <v>121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39" t="s">
        <v>87</v>
      </c>
      <c r="BE27" s="39"/>
      <c r="BF27" s="39"/>
      <c r="BG27" s="39"/>
      <c r="BH27" s="39"/>
      <c r="BI27" s="95">
        <f>'пособие за первые три дня'!AP11</f>
        <v>50000</v>
      </c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>
        <v>50000</v>
      </c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>
        <v>50000</v>
      </c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</row>
    <row r="28" spans="1:99" s="21" customFormat="1" ht="24.75" customHeight="1">
      <c r="A28" s="146" t="s">
        <v>122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22"/>
      <c r="BE28" s="23"/>
      <c r="BF28" s="23"/>
      <c r="BG28" s="23"/>
      <c r="BH28" s="24"/>
      <c r="BI28" s="147">
        <f>'оплата труда (тек.год)'!AE16+'оплата труда (тек.год)'!AE24+'оплата труда (тек.год)'!AE32</f>
        <v>94628320.15</v>
      </c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8">
        <v>94628320.15</v>
      </c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>
        <v>94628320.15</v>
      </c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</row>
    <row r="29" spans="1:99" s="21" customFormat="1" ht="24.75" customHeight="1">
      <c r="A29" s="145" t="s">
        <v>123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39" t="s">
        <v>87</v>
      </c>
      <c r="BE29" s="39"/>
      <c r="BF29" s="39"/>
      <c r="BG29" s="39"/>
      <c r="BH29" s="39"/>
      <c r="BI29" s="95">
        <f>'пособие за первые три дня'!AP12</f>
        <v>470000</v>
      </c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>
        <v>470000</v>
      </c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>
        <v>470000</v>
      </c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</row>
    <row r="30" spans="1:99" ht="15" customHeight="1">
      <c r="A30" s="139" t="s">
        <v>124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39" t="s">
        <v>89</v>
      </c>
      <c r="BE30" s="39"/>
      <c r="BF30" s="39"/>
      <c r="BG30" s="39"/>
      <c r="BH30" s="39"/>
      <c r="BI30" s="138">
        <f>SUM(BI31:BU35)</f>
        <v>7729905</v>
      </c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>
        <f>SUM(BV31:CH35)</f>
        <v>7729905</v>
      </c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>
        <f>SUM(CI31:CU35)</f>
        <v>7719905</v>
      </c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</row>
    <row r="31" spans="1:99" ht="30" customHeight="1">
      <c r="A31" s="137" t="s">
        <v>125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05" t="s">
        <v>126</v>
      </c>
      <c r="BE31" s="105"/>
      <c r="BF31" s="105"/>
      <c r="BG31" s="105"/>
      <c r="BH31" s="105"/>
      <c r="BI31" s="138">
        <f>'оплата труда (тек.год)'!AE17+'оплата труда (тек.год)'!AE25+'оплата труда (тек.год)'!AE33</f>
        <v>1714905</v>
      </c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42">
        <v>1714905</v>
      </c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>
        <v>1704905</v>
      </c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</row>
    <row r="32" spans="1:99" ht="30" customHeight="1">
      <c r="A32" s="137" t="s">
        <v>296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05"/>
      <c r="BE32" s="105"/>
      <c r="BF32" s="105"/>
      <c r="BG32" s="105"/>
      <c r="BH32" s="105"/>
      <c r="BI32" s="138">
        <f>'пособие за первые три дня'!AP13</f>
        <v>12000</v>
      </c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42">
        <f>'пособие за первые три дня'!BO13</f>
        <v>12000</v>
      </c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>
        <f>'пособие за первые три дня'!CN13</f>
        <v>12000</v>
      </c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</row>
    <row r="33" spans="1:99" ht="30" customHeight="1">
      <c r="A33" s="137" t="s">
        <v>127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05"/>
      <c r="BE33" s="105"/>
      <c r="BF33" s="105"/>
      <c r="BG33" s="105"/>
      <c r="BH33" s="105"/>
      <c r="BI33" s="138">
        <f>'оплата труда (тек.год)'!AE18+'оплата труда (тек.год)'!AE26+'оплата труда (тек.год)'!AE34</f>
        <v>0</v>
      </c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42">
        <f>BI33</f>
        <v>0</v>
      </c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>
        <f>BV33</f>
        <v>0</v>
      </c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</row>
    <row r="34" spans="1:99" ht="30" customHeight="1">
      <c r="A34" s="137" t="s">
        <v>128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05"/>
      <c r="BE34" s="105"/>
      <c r="BF34" s="105"/>
      <c r="BG34" s="105"/>
      <c r="BH34" s="105"/>
      <c r="BI34" s="138">
        <f>'оплата труда (тек.год)'!AE19+'оплата труда (тек.год)'!AE27+'оплата труда (тек.год)'!AE35</f>
        <v>6003000</v>
      </c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42">
        <v>6003000</v>
      </c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>
        <v>6003000</v>
      </c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</row>
    <row r="35" spans="1:99" ht="15.75" customHeight="1">
      <c r="A35" s="137" t="s">
        <v>279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05"/>
      <c r="BE35" s="105"/>
      <c r="BF35" s="105"/>
      <c r="BG35" s="105"/>
      <c r="BH35" s="105"/>
      <c r="BI35" s="138">
        <f>'оплата труда (тек.год)'!AE36</f>
        <v>0</v>
      </c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42">
        <v>0</v>
      </c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>
        <v>0</v>
      </c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</row>
    <row r="36" spans="1:99" ht="15" customHeight="1">
      <c r="A36" s="139" t="s">
        <v>129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39" t="s">
        <v>130</v>
      </c>
      <c r="BE36" s="39"/>
      <c r="BF36" s="39"/>
      <c r="BG36" s="39"/>
      <c r="BH36" s="39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</row>
    <row r="37" spans="1:99" ht="27" customHeight="1">
      <c r="A37" s="143" t="s">
        <v>131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39" t="s">
        <v>132</v>
      </c>
      <c r="BE37" s="39"/>
      <c r="BF37" s="39"/>
      <c r="BG37" s="39"/>
      <c r="BH37" s="39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</row>
    <row r="38" spans="1:99" ht="29.25" customHeight="1">
      <c r="A38" s="143" t="s">
        <v>133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39" t="s">
        <v>134</v>
      </c>
      <c r="BE38" s="39"/>
      <c r="BF38" s="39"/>
      <c r="BG38" s="39"/>
      <c r="BH38" s="39"/>
      <c r="BI38" s="138">
        <f>'оплата труда (тек.год)'!AO37</f>
        <v>614439.33</v>
      </c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42">
        <v>614439.33</v>
      </c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3">
        <v>614439.33</v>
      </c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</row>
    <row r="39" spans="1:99" ht="1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75" t="s">
        <v>135</v>
      </c>
      <c r="BE39" s="75"/>
      <c r="BF39" s="75"/>
      <c r="BG39" s="75"/>
      <c r="BH39" s="75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</row>
    <row r="40" spans="1:99" s="18" customFormat="1" ht="11.25">
      <c r="A40" s="142" t="s">
        <v>136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</row>
    <row r="41" spans="1:99" s="17" customFormat="1" ht="11.25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</row>
  </sheetData>
  <sheetProtection selectLockedCells="1" selectUnlockedCells="1"/>
  <mergeCells count="142">
    <mergeCell ref="A34:BC34"/>
    <mergeCell ref="BI34:BU34"/>
    <mergeCell ref="BV34:CH34"/>
    <mergeCell ref="CI34:CU34"/>
    <mergeCell ref="A4:AQ4"/>
    <mergeCell ref="AR4:BB4"/>
    <mergeCell ref="BC4:BH4"/>
    <mergeCell ref="BI4:CU4"/>
    <mergeCell ref="A5:AQ5"/>
    <mergeCell ref="AR5:BB5"/>
    <mergeCell ref="BC5:BH5"/>
    <mergeCell ref="BI5:BU5"/>
    <mergeCell ref="BV5:CH5"/>
    <mergeCell ref="CI5:CU5"/>
    <mergeCell ref="A6:AQ6"/>
    <mergeCell ref="AR6:BB6"/>
    <mergeCell ref="BC6:BH6"/>
    <mergeCell ref="BI6:BU6"/>
    <mergeCell ref="BV6:CH6"/>
    <mergeCell ref="CI6:CU6"/>
    <mergeCell ref="A7:AQ7"/>
    <mergeCell ref="AR7:BB7"/>
    <mergeCell ref="BC7:BH7"/>
    <mergeCell ref="BI7:BU7"/>
    <mergeCell ref="BV7:CH7"/>
    <mergeCell ref="CI7:CU7"/>
    <mergeCell ref="A8:AQ8"/>
    <mergeCell ref="AR8:BB8"/>
    <mergeCell ref="BC8:BH8"/>
    <mergeCell ref="BI8:BU8"/>
    <mergeCell ref="BV8:CH8"/>
    <mergeCell ref="CI8:CU8"/>
    <mergeCell ref="A9:AQ9"/>
    <mergeCell ref="AR9:BB9"/>
    <mergeCell ref="BC9:BH9"/>
    <mergeCell ref="BI9:BU9"/>
    <mergeCell ref="BV9:CH9"/>
    <mergeCell ref="CI9:CU9"/>
    <mergeCell ref="A10:AQ10"/>
    <mergeCell ref="AR10:BB10"/>
    <mergeCell ref="BC10:BH10"/>
    <mergeCell ref="BI10:BU10"/>
    <mergeCell ref="BV10:CH10"/>
    <mergeCell ref="CI10:CU10"/>
    <mergeCell ref="A11:AQ11"/>
    <mergeCell ref="AR11:BB11"/>
    <mergeCell ref="BC11:BH11"/>
    <mergeCell ref="BI11:BU11"/>
    <mergeCell ref="BV11:CH11"/>
    <mergeCell ref="CI11:CU11"/>
    <mergeCell ref="A13:CU14"/>
    <mergeCell ref="A19:BC19"/>
    <mergeCell ref="BD19:BH19"/>
    <mergeCell ref="B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5"/>
    <mergeCell ref="BI24:BU25"/>
    <mergeCell ref="BV24:CH25"/>
    <mergeCell ref="CI24:CU25"/>
    <mergeCell ref="A25:BC25"/>
    <mergeCell ref="A26:BC26"/>
    <mergeCell ref="BD26:BH26"/>
    <mergeCell ref="BI26:BU26"/>
    <mergeCell ref="BV26:CH26"/>
    <mergeCell ref="CI26:CU26"/>
    <mergeCell ref="A27:BC27"/>
    <mergeCell ref="BD27:BH27"/>
    <mergeCell ref="BI27:BU27"/>
    <mergeCell ref="BV27:CH27"/>
    <mergeCell ref="CI27:CU27"/>
    <mergeCell ref="A28:BC28"/>
    <mergeCell ref="BI28:BU28"/>
    <mergeCell ref="BV28:CH28"/>
    <mergeCell ref="CI28:CU28"/>
    <mergeCell ref="A29:BC29"/>
    <mergeCell ref="BD29:BH29"/>
    <mergeCell ref="BI29:BU29"/>
    <mergeCell ref="BV29:CH29"/>
    <mergeCell ref="CI29:CU29"/>
    <mergeCell ref="A30:BC30"/>
    <mergeCell ref="BD30:BH30"/>
    <mergeCell ref="BI30:BU30"/>
    <mergeCell ref="BV30:CH30"/>
    <mergeCell ref="CI30:CU30"/>
    <mergeCell ref="A31:BC31"/>
    <mergeCell ref="BD31:BH35"/>
    <mergeCell ref="BI31:BU31"/>
    <mergeCell ref="BV31:CH31"/>
    <mergeCell ref="CI31:CU31"/>
    <mergeCell ref="A33:BC33"/>
    <mergeCell ref="BI33:BU33"/>
    <mergeCell ref="BV33:CH33"/>
    <mergeCell ref="CI33:CU33"/>
    <mergeCell ref="A35:BC35"/>
    <mergeCell ref="BI35:BU35"/>
    <mergeCell ref="BV35:CH35"/>
    <mergeCell ref="CI35:CU35"/>
    <mergeCell ref="A36:BC36"/>
    <mergeCell ref="BD36:BH36"/>
    <mergeCell ref="BI36:BU36"/>
    <mergeCell ref="BV36:CH36"/>
    <mergeCell ref="CI36:CU36"/>
    <mergeCell ref="A40:CU41"/>
    <mergeCell ref="A37:BC37"/>
    <mergeCell ref="BD37:BH37"/>
    <mergeCell ref="BI37:BU37"/>
    <mergeCell ref="BV37:CH37"/>
    <mergeCell ref="CI37:CU37"/>
    <mergeCell ref="A38:BC38"/>
    <mergeCell ref="BD38:BH38"/>
    <mergeCell ref="BI38:BU38"/>
    <mergeCell ref="BV38:CH38"/>
    <mergeCell ref="A32:BC32"/>
    <mergeCell ref="BI32:BU32"/>
    <mergeCell ref="BV32:CH32"/>
    <mergeCell ref="CI32:CU32"/>
    <mergeCell ref="A39:BC39"/>
    <mergeCell ref="BD39:BH39"/>
    <mergeCell ref="BI39:BU39"/>
    <mergeCell ref="BV39:CH39"/>
    <mergeCell ref="CI39:CU39"/>
    <mergeCell ref="CI38:CU38"/>
  </mergeCells>
  <printOptions/>
  <pageMargins left="0.39375" right="0.39375" top="0.39375" bottom="0.196527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CU30"/>
  <sheetViews>
    <sheetView zoomScale="120" zoomScaleNormal="120" zoomScalePageLayoutView="0" workbookViewId="0" topLeftCell="A1">
      <selection activeCell="BI23" sqref="BI23:CU23"/>
    </sheetView>
  </sheetViews>
  <sheetFormatPr defaultColWidth="1.37890625" defaultRowHeight="12.75"/>
  <cols>
    <col min="1" max="16384" width="1.37890625" style="1" customWidth="1"/>
  </cols>
  <sheetData>
    <row r="1" spans="1:99" s="2" customFormat="1" ht="15.75" customHeight="1">
      <c r="A1" s="64" t="s">
        <v>255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</row>
    <row r="2" spans="1:85" s="2" customFormat="1" ht="18.75">
      <c r="A2" s="3"/>
      <c r="B2" s="3"/>
      <c r="C2" s="3"/>
      <c r="D2" s="3"/>
      <c r="AB2" s="3"/>
      <c r="AD2" s="3"/>
      <c r="AE2" s="3"/>
      <c r="AG2" s="4" t="s">
        <v>1</v>
      </c>
      <c r="AH2" s="65" t="s">
        <v>2</v>
      </c>
      <c r="AI2" s="65"/>
      <c r="AJ2" s="65"/>
      <c r="BE2" s="5" t="s">
        <v>3</v>
      </c>
      <c r="BF2" s="65" t="s">
        <v>4</v>
      </c>
      <c r="BG2" s="65"/>
      <c r="BH2" s="65"/>
      <c r="BI2" s="2" t="s">
        <v>5</v>
      </c>
      <c r="BL2" s="65" t="s">
        <v>6</v>
      </c>
      <c r="BM2" s="65"/>
      <c r="BN2" s="65"/>
      <c r="BO2" s="2" t="s">
        <v>256</v>
      </c>
      <c r="BS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</row>
    <row r="3" spans="1:85" ht="12.75">
      <c r="A3" s="6"/>
      <c r="B3" s="6"/>
      <c r="C3" s="6"/>
      <c r="D3" s="6"/>
      <c r="AB3" s="6"/>
      <c r="AC3" s="6"/>
      <c r="AD3" s="6"/>
      <c r="AH3" s="7"/>
      <c r="AI3" s="8"/>
      <c r="AJ3" s="8"/>
      <c r="AK3" s="8"/>
      <c r="BD3" s="9"/>
      <c r="BE3" s="8"/>
      <c r="BF3" s="8"/>
      <c r="BG3" s="8"/>
      <c r="BK3" s="8"/>
      <c r="BL3" s="8"/>
      <c r="BM3" s="8"/>
      <c r="BR3" s="10"/>
      <c r="BS3" s="10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</row>
    <row r="4" spans="1:99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66" t="s">
        <v>8</v>
      </c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</row>
    <row r="5" spans="39:99" ht="15" customHeight="1">
      <c r="AM5" s="7" t="s">
        <v>9</v>
      </c>
      <c r="AN5" s="67" t="s">
        <v>294</v>
      </c>
      <c r="AO5" s="67"/>
      <c r="AP5" s="67"/>
      <c r="AQ5" s="12" t="s">
        <v>10</v>
      </c>
      <c r="AR5" s="12"/>
      <c r="AS5" s="67" t="s">
        <v>280</v>
      </c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8">
        <v>20</v>
      </c>
      <c r="BE5" s="68"/>
      <c r="BF5" s="69" t="s">
        <v>2</v>
      </c>
      <c r="BG5" s="69"/>
      <c r="BH5" s="69"/>
      <c r="BI5" s="1" t="s">
        <v>11</v>
      </c>
      <c r="CF5" s="7" t="s">
        <v>12</v>
      </c>
      <c r="CH5" s="70" t="s">
        <v>295</v>
      </c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</row>
    <row r="6" spans="84:99" ht="12.75">
      <c r="CF6" s="7" t="s">
        <v>13</v>
      </c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</row>
    <row r="7" spans="84:99" ht="12.75">
      <c r="CF7" s="7" t="s">
        <v>14</v>
      </c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</row>
    <row r="8" spans="84:99" ht="15" customHeight="1">
      <c r="CF8" s="7" t="s">
        <v>15</v>
      </c>
      <c r="CH8" s="61" t="s">
        <v>292</v>
      </c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</row>
    <row r="9" spans="1:99" ht="15" customHeight="1">
      <c r="A9" s="1" t="s">
        <v>16</v>
      </c>
      <c r="J9" s="62" t="s">
        <v>293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CF9" s="7" t="s">
        <v>17</v>
      </c>
      <c r="CH9" s="61" t="s">
        <v>18</v>
      </c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</row>
    <row r="10" spans="1:99" ht="15" customHeight="1">
      <c r="A10" s="1" t="s">
        <v>19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CF10" s="7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</row>
    <row r="11" spans="10:99" s="13" customFormat="1" ht="10.5" customHeight="1" thickBot="1">
      <c r="J11" s="54" t="s">
        <v>20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CF11" s="14"/>
      <c r="CH11" s="55" t="s">
        <v>21</v>
      </c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</row>
    <row r="12" spans="1:99" ht="15" customHeight="1" thickBot="1">
      <c r="A12" s="1" t="s">
        <v>22</v>
      </c>
      <c r="CF12" s="7" t="s">
        <v>23</v>
      </c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</row>
    <row r="14" spans="1:99" ht="12.75">
      <c r="A14" s="15" t="s">
        <v>257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</row>
    <row r="16" spans="1:99" ht="12.75">
      <c r="A16" s="56" t="s">
        <v>25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7" t="s">
        <v>26</v>
      </c>
      <c r="BE16" s="57"/>
      <c r="BF16" s="57"/>
      <c r="BG16" s="57"/>
      <c r="BH16" s="57"/>
      <c r="BI16" s="58" t="s">
        <v>27</v>
      </c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</row>
    <row r="17" spans="1:99" ht="12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2" t="s">
        <v>28</v>
      </c>
      <c r="BE17" s="52"/>
      <c r="BF17" s="52"/>
      <c r="BG17" s="52"/>
      <c r="BH17" s="52"/>
      <c r="BI17" s="52" t="s">
        <v>29</v>
      </c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 t="s">
        <v>30</v>
      </c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9" t="s">
        <v>282</v>
      </c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</row>
    <row r="18" spans="1:99" ht="12.7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2"/>
      <c r="BE18" s="52"/>
      <c r="BF18" s="52"/>
      <c r="BG18" s="52"/>
      <c r="BH18" s="52"/>
      <c r="BI18" s="52" t="s">
        <v>31</v>
      </c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 t="s">
        <v>32</v>
      </c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3" t="s">
        <v>33</v>
      </c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</row>
    <row r="19" spans="1:99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2"/>
      <c r="BE19" s="52"/>
      <c r="BF19" s="52"/>
      <c r="BG19" s="52"/>
      <c r="BH19" s="52"/>
      <c r="BI19" s="52" t="s">
        <v>34</v>
      </c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3" t="s">
        <v>35</v>
      </c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 t="s">
        <v>35</v>
      </c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</row>
    <row r="20" spans="1:99" ht="13.5" thickBot="1">
      <c r="A20" s="44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5">
        <v>2</v>
      </c>
      <c r="BE20" s="45"/>
      <c r="BF20" s="45"/>
      <c r="BG20" s="45"/>
      <c r="BH20" s="45"/>
      <c r="BI20" s="45">
        <v>3</v>
      </c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>
        <v>4</v>
      </c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6">
        <v>5</v>
      </c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</row>
    <row r="21" spans="1:99" ht="15" customHeight="1">
      <c r="A21" s="163" t="s">
        <v>36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48" t="s">
        <v>37</v>
      </c>
      <c r="BE21" s="48"/>
      <c r="BF21" s="48"/>
      <c r="BG21" s="48"/>
      <c r="BH21" s="48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</row>
    <row r="22" spans="1:99" ht="15" customHeight="1">
      <c r="A22" s="161" t="s">
        <v>38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39" t="s">
        <v>39</v>
      </c>
      <c r="BE22" s="39"/>
      <c r="BF22" s="39"/>
      <c r="BG22" s="39"/>
      <c r="BH22" s="39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</row>
    <row r="23" spans="1:99" ht="15" customHeight="1">
      <c r="A23" s="161" t="s">
        <v>258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39" t="s">
        <v>41</v>
      </c>
      <c r="BE23" s="39"/>
      <c r="BF23" s="39"/>
      <c r="BG23" s="39"/>
      <c r="BH23" s="39"/>
      <c r="BI23" s="138">
        <f>'расчет за искл.ФОТ'!BI35:BU35</f>
        <v>1084652</v>
      </c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>
        <f>'расчет за искл.ФОТ'!BV35:CH35</f>
        <v>1084652</v>
      </c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>
        <f>'расчет за искл.ФОТ'!CI35:CU35</f>
        <v>1084652</v>
      </c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</row>
    <row r="24" spans="1:99" ht="15" customHeight="1">
      <c r="A24" s="161" t="s">
        <v>42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39" t="s">
        <v>43</v>
      </c>
      <c r="BE24" s="39"/>
      <c r="BF24" s="39"/>
      <c r="BG24" s="39"/>
      <c r="BH24" s="39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</row>
    <row r="25" spans="1:99" ht="15" customHeight="1">
      <c r="A25" s="161" t="s">
        <v>44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39" t="s">
        <v>45</v>
      </c>
      <c r="BE25" s="39"/>
      <c r="BF25" s="39"/>
      <c r="BG25" s="39"/>
      <c r="BH25" s="39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</row>
    <row r="26" spans="1:99" ht="13.5" thickBot="1">
      <c r="A26" s="159" t="s">
        <v>259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35" t="s">
        <v>47</v>
      </c>
      <c r="BE26" s="35"/>
      <c r="BF26" s="35"/>
      <c r="BG26" s="35"/>
      <c r="BH26" s="35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</row>
    <row r="27" spans="1:99" ht="13.5" thickBot="1">
      <c r="A27" s="160" t="s">
        <v>48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35"/>
      <c r="BE27" s="35"/>
      <c r="BF27" s="35"/>
      <c r="BG27" s="35"/>
      <c r="BH27" s="35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</row>
    <row r="28" spans="1:18" s="17" customFormat="1" ht="11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99" s="18" customFormat="1" ht="11.25">
      <c r="A29" s="142" t="s">
        <v>260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</row>
    <row r="30" spans="1:99" s="17" customFormat="1" ht="11.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</row>
  </sheetData>
  <sheetProtection selectLockedCells="1" selectUnlockedCells="1"/>
  <mergeCells count="73">
    <mergeCell ref="A1:CU1"/>
    <mergeCell ref="AH2:AJ2"/>
    <mergeCell ref="BF2:BH2"/>
    <mergeCell ref="BL2:BN2"/>
    <mergeCell ref="CH4:CU4"/>
    <mergeCell ref="AN5:AP5"/>
    <mergeCell ref="AS5:BC5"/>
    <mergeCell ref="BD5:BE5"/>
    <mergeCell ref="BF5:BH5"/>
    <mergeCell ref="CH5:CU5"/>
    <mergeCell ref="CH6:CU7"/>
    <mergeCell ref="CH8:CU8"/>
    <mergeCell ref="J9:BV9"/>
    <mergeCell ref="CH9:CU9"/>
    <mergeCell ref="J10:BV10"/>
    <mergeCell ref="CH10:CU10"/>
    <mergeCell ref="J11:BV11"/>
    <mergeCell ref="CH11:CU12"/>
    <mergeCell ref="A16:BC16"/>
    <mergeCell ref="BD16:BH16"/>
    <mergeCell ref="BI16:CU16"/>
    <mergeCell ref="A17:BC17"/>
    <mergeCell ref="BD17:BH17"/>
    <mergeCell ref="BI17:BU17"/>
    <mergeCell ref="BV17:CH17"/>
    <mergeCell ref="C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9:CU30"/>
    <mergeCell ref="A26:BC26"/>
    <mergeCell ref="BD26:BH27"/>
    <mergeCell ref="BI26:BU27"/>
    <mergeCell ref="BV26:CH27"/>
    <mergeCell ref="CI26:CU27"/>
    <mergeCell ref="A27:BC27"/>
  </mergeCells>
  <printOptions/>
  <pageMargins left="0.39375" right="0.39375" top="0.7875" bottom="0.39375" header="0.27569444444444446" footer="0.511805555555555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zoomScale="120" zoomScaleNormal="120" zoomScalePageLayoutView="0" workbookViewId="0" topLeftCell="A1">
      <selection activeCell="CI35" sqref="CI35:CU35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" t="s">
        <v>205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</row>
    <row r="3" spans="1:99" ht="12.75">
      <c r="A3" s="56" t="s">
        <v>25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7" t="s">
        <v>26</v>
      </c>
      <c r="BE3" s="57"/>
      <c r="BF3" s="57"/>
      <c r="BG3" s="57"/>
      <c r="BH3" s="57"/>
      <c r="BI3" s="58" t="s">
        <v>27</v>
      </c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</row>
    <row r="4" spans="1:99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2" t="s">
        <v>28</v>
      </c>
      <c r="BE4" s="52"/>
      <c r="BF4" s="52"/>
      <c r="BG4" s="52"/>
      <c r="BH4" s="52"/>
      <c r="BI4" s="52" t="s">
        <v>29</v>
      </c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 t="s">
        <v>30</v>
      </c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9" t="s">
        <v>282</v>
      </c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</row>
    <row r="5" spans="1:99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2"/>
      <c r="BE5" s="52"/>
      <c r="BF5" s="52"/>
      <c r="BG5" s="52"/>
      <c r="BH5" s="52"/>
      <c r="BI5" s="52" t="s">
        <v>31</v>
      </c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 t="s">
        <v>32</v>
      </c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3" t="s">
        <v>33</v>
      </c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</row>
    <row r="6" spans="1:99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2"/>
      <c r="BE6" s="52"/>
      <c r="BF6" s="52"/>
      <c r="BG6" s="52"/>
      <c r="BH6" s="52"/>
      <c r="BI6" s="52" t="s">
        <v>34</v>
      </c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3" t="s">
        <v>35</v>
      </c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 t="s">
        <v>35</v>
      </c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</row>
    <row r="7" spans="1:99" ht="13.5" thickBot="1">
      <c r="A7" s="44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5">
        <v>2</v>
      </c>
      <c r="BE7" s="45"/>
      <c r="BF7" s="45"/>
      <c r="BG7" s="45"/>
      <c r="BH7" s="45"/>
      <c r="BI7" s="45">
        <v>3</v>
      </c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>
        <v>4</v>
      </c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6">
        <v>5</v>
      </c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</row>
    <row r="8" spans="1:99" ht="13.5" thickBot="1">
      <c r="A8" s="34" t="s">
        <v>206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48" t="s">
        <v>37</v>
      </c>
      <c r="BE8" s="48"/>
      <c r="BF8" s="48"/>
      <c r="BG8" s="48"/>
      <c r="BH8" s="48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</row>
    <row r="9" spans="1:99" ht="12.75">
      <c r="A9" s="37" t="s">
        <v>207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48"/>
      <c r="BE9" s="48"/>
      <c r="BF9" s="48"/>
      <c r="BG9" s="48"/>
      <c r="BH9" s="48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</row>
    <row r="10" spans="1:99" ht="12.75">
      <c r="A10" s="167" t="s">
        <v>152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78" t="s">
        <v>208</v>
      </c>
      <c r="BE10" s="78"/>
      <c r="BF10" s="78"/>
      <c r="BG10" s="78"/>
      <c r="BH10" s="78"/>
      <c r="BI10" s="173">
        <f>'командировки (226)'!CF14</f>
        <v>0</v>
      </c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5"/>
      <c r="BV10" s="173">
        <f>'командировки (226)'!CF30</f>
        <v>0</v>
      </c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5"/>
      <c r="CI10" s="173">
        <f>'командировки (226)'!CF46</f>
        <v>0</v>
      </c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9"/>
    </row>
    <row r="11" spans="1:99" ht="12.75">
      <c r="A11" s="170" t="s">
        <v>209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78"/>
      <c r="BE11" s="78"/>
      <c r="BF11" s="78"/>
      <c r="BG11" s="78"/>
      <c r="BH11" s="78"/>
      <c r="BI11" s="176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8"/>
      <c r="BV11" s="176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8"/>
      <c r="CI11" s="176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80"/>
    </row>
    <row r="12" spans="1:99" ht="15" customHeight="1">
      <c r="A12" s="172" t="s">
        <v>210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39" t="s">
        <v>211</v>
      </c>
      <c r="BE12" s="39"/>
      <c r="BF12" s="39"/>
      <c r="BG12" s="39"/>
      <c r="BH12" s="39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</row>
    <row r="13" spans="1:99" ht="12.75">
      <c r="A13" s="167" t="s">
        <v>212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39" t="s">
        <v>213</v>
      </c>
      <c r="BE13" s="39"/>
      <c r="BF13" s="39"/>
      <c r="BG13" s="39"/>
      <c r="BH13" s="39"/>
      <c r="BI13" s="173">
        <f>'суточные (212)'!CF13</f>
        <v>0</v>
      </c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5"/>
      <c r="BV13" s="173">
        <f>'суточные (212)'!CF29</f>
        <v>0</v>
      </c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5"/>
      <c r="CI13" s="173">
        <f>'суточные (212)'!CF45</f>
        <v>0</v>
      </c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9"/>
    </row>
    <row r="14" spans="1:99" ht="12.75">
      <c r="A14" s="170" t="s">
        <v>214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39"/>
      <c r="BE14" s="39"/>
      <c r="BF14" s="39"/>
      <c r="BG14" s="39"/>
      <c r="BH14" s="39"/>
      <c r="BI14" s="176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8"/>
      <c r="BV14" s="176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8"/>
      <c r="CI14" s="176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80"/>
    </row>
    <row r="15" spans="1:99" ht="12.75">
      <c r="A15" s="34" t="s">
        <v>206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9" t="s">
        <v>39</v>
      </c>
      <c r="BE15" s="39"/>
      <c r="BF15" s="39"/>
      <c r="BG15" s="39"/>
      <c r="BH15" s="39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</row>
    <row r="16" spans="1:99" ht="12.75">
      <c r="A16" s="37" t="s">
        <v>215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9"/>
      <c r="BE16" s="39"/>
      <c r="BF16" s="39"/>
      <c r="BG16" s="39"/>
      <c r="BH16" s="39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</row>
    <row r="17" spans="1:99" ht="12.75">
      <c r="A17" s="167" t="s">
        <v>152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78" t="s">
        <v>216</v>
      </c>
      <c r="BE17" s="78"/>
      <c r="BF17" s="78"/>
      <c r="BG17" s="78"/>
      <c r="BH17" s="7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</row>
    <row r="18" spans="1:99" ht="12.75">
      <c r="A18" s="171" t="s">
        <v>209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78"/>
      <c r="BE18" s="78"/>
      <c r="BF18" s="78"/>
      <c r="BG18" s="78"/>
      <c r="BH18" s="7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</row>
    <row r="19" spans="1:99" ht="12.75">
      <c r="A19" s="170" t="s">
        <v>217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78"/>
      <c r="BE19" s="78"/>
      <c r="BF19" s="78"/>
      <c r="BG19" s="78"/>
      <c r="BH19" s="7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</row>
    <row r="20" spans="1:99" ht="12.75">
      <c r="A20" s="167" t="s">
        <v>210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78" t="s">
        <v>218</v>
      </c>
      <c r="BE20" s="78"/>
      <c r="BF20" s="78"/>
      <c r="BG20" s="78"/>
      <c r="BH20" s="7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</row>
    <row r="21" spans="1:99" ht="12.75">
      <c r="A21" s="170" t="s">
        <v>219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78"/>
      <c r="BE21" s="78"/>
      <c r="BF21" s="78"/>
      <c r="BG21" s="78"/>
      <c r="BH21" s="7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</row>
    <row r="22" spans="1:99" ht="12.75">
      <c r="A22" s="167" t="s">
        <v>220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78" t="s">
        <v>221</v>
      </c>
      <c r="BE22" s="78"/>
      <c r="BF22" s="78"/>
      <c r="BG22" s="78"/>
      <c r="BH22" s="7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</row>
    <row r="23" spans="1:99" ht="12.75">
      <c r="A23" s="170" t="s">
        <v>222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78"/>
      <c r="BE23" s="78"/>
      <c r="BF23" s="78"/>
      <c r="BG23" s="78"/>
      <c r="BH23" s="7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</row>
    <row r="24" spans="1:99" ht="12.75">
      <c r="A24" s="167" t="s">
        <v>223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78" t="s">
        <v>224</v>
      </c>
      <c r="BE24" s="78"/>
      <c r="BF24" s="78"/>
      <c r="BG24" s="78"/>
      <c r="BH24" s="7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</row>
    <row r="25" spans="1:99" ht="12.75">
      <c r="A25" s="170" t="s">
        <v>225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78"/>
      <c r="BE25" s="78"/>
      <c r="BF25" s="78"/>
      <c r="BG25" s="78"/>
      <c r="BH25" s="7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</row>
    <row r="26" spans="1:99" ht="12.75">
      <c r="A26" s="167" t="s">
        <v>226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78" t="s">
        <v>227</v>
      </c>
      <c r="BE26" s="78"/>
      <c r="BF26" s="78"/>
      <c r="BG26" s="78"/>
      <c r="BH26" s="7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</row>
    <row r="27" spans="1:99" ht="12.75">
      <c r="A27" s="170" t="s">
        <v>228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78"/>
      <c r="BE27" s="78"/>
      <c r="BF27" s="78"/>
      <c r="BG27" s="78"/>
      <c r="BH27" s="7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</row>
    <row r="28" spans="1:99" ht="12.75">
      <c r="A28" s="167" t="s">
        <v>229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78" t="s">
        <v>230</v>
      </c>
      <c r="BE28" s="78"/>
      <c r="BF28" s="78"/>
      <c r="BG28" s="78"/>
      <c r="BH28" s="7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</row>
    <row r="29" spans="1:99" ht="12.75">
      <c r="A29" s="170" t="s">
        <v>231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78"/>
      <c r="BE29" s="78"/>
      <c r="BF29" s="78"/>
      <c r="BG29" s="78"/>
      <c r="BH29" s="7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</row>
    <row r="30" spans="1:99" ht="12.75">
      <c r="A30" s="167" t="s">
        <v>232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78" t="s">
        <v>233</v>
      </c>
      <c r="BE30" s="78"/>
      <c r="BF30" s="78"/>
      <c r="BG30" s="78"/>
      <c r="BH30" s="7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</row>
    <row r="31" spans="1:99" ht="12.75">
      <c r="A31" s="170" t="s">
        <v>222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78"/>
      <c r="BE31" s="78"/>
      <c r="BF31" s="78"/>
      <c r="BG31" s="78"/>
      <c r="BH31" s="7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</row>
    <row r="32" spans="1:99" ht="15" customHeight="1">
      <c r="A32" s="38" t="s">
        <v>234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9" t="s">
        <v>41</v>
      </c>
      <c r="BE32" s="39"/>
      <c r="BF32" s="39"/>
      <c r="BG32" s="39"/>
      <c r="BH32" s="39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</row>
    <row r="33" spans="1:99" ht="15" customHeight="1">
      <c r="A33" s="166" t="s">
        <v>235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39" t="s">
        <v>43</v>
      </c>
      <c r="BE33" s="39"/>
      <c r="BF33" s="39"/>
      <c r="BG33" s="39"/>
      <c r="BH33" s="39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</row>
    <row r="34" spans="1:99" ht="15" customHeight="1">
      <c r="A34" s="37" t="s">
        <v>236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9" t="s">
        <v>45</v>
      </c>
      <c r="BE34" s="39"/>
      <c r="BF34" s="39"/>
      <c r="BG34" s="39"/>
      <c r="BH34" s="39"/>
      <c r="BI34" s="138">
        <f>'иные расходы '!AQ17</f>
        <v>1084652</v>
      </c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38">
        <f>'иные расходы '!BP15</f>
        <v>1084652</v>
      </c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38">
        <f>'иные расходы '!CO15</f>
        <v>1084652</v>
      </c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</row>
    <row r="35" spans="1:99" ht="15" customHeight="1" thickBot="1">
      <c r="A35" s="131" t="s">
        <v>237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75" t="s">
        <v>47</v>
      </c>
      <c r="BE35" s="75"/>
      <c r="BF35" s="75"/>
      <c r="BG35" s="75"/>
      <c r="BH35" s="75"/>
      <c r="BI35" s="36">
        <f>BI10+BI13+BI34</f>
        <v>1084652</v>
      </c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36">
        <f>BV10+BV13+BV34</f>
        <v>1084652</v>
      </c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36">
        <f>CI10+CI13+CI34</f>
        <v>1084652</v>
      </c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</row>
  </sheetData>
  <sheetProtection selectLockedCells="1" selectUnlockedCells="1"/>
  <mergeCells count="115">
    <mergeCell ref="A3:BC3"/>
    <mergeCell ref="BD3:BH3"/>
    <mergeCell ref="BI3:CU3"/>
    <mergeCell ref="A4:BC4"/>
    <mergeCell ref="BD4:BH4"/>
    <mergeCell ref="BI4:BU4"/>
    <mergeCell ref="BV4:CH4"/>
    <mergeCell ref="CI4:CU4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7:BC7"/>
    <mergeCell ref="BD7:BH7"/>
    <mergeCell ref="BI7:BU7"/>
    <mergeCell ref="BV7:CH7"/>
    <mergeCell ref="CI7:CU7"/>
    <mergeCell ref="A8:BC8"/>
    <mergeCell ref="BD8:BH9"/>
    <mergeCell ref="BI8:BU9"/>
    <mergeCell ref="BV8:CH9"/>
    <mergeCell ref="CI8:CU9"/>
    <mergeCell ref="A9:BC9"/>
    <mergeCell ref="A10:BC10"/>
    <mergeCell ref="BD10:BH11"/>
    <mergeCell ref="BI10:BU11"/>
    <mergeCell ref="BV10:CH11"/>
    <mergeCell ref="CI10:CU11"/>
    <mergeCell ref="A11:BC11"/>
    <mergeCell ref="A12:BC12"/>
    <mergeCell ref="BD12:BH12"/>
    <mergeCell ref="BI12:BU12"/>
    <mergeCell ref="BV12:CH12"/>
    <mergeCell ref="CI12:CU12"/>
    <mergeCell ref="A13:BC13"/>
    <mergeCell ref="BD13:BH14"/>
    <mergeCell ref="BI13:BU14"/>
    <mergeCell ref="BV13:CH14"/>
    <mergeCell ref="CI13:CU14"/>
    <mergeCell ref="A14:BC14"/>
    <mergeCell ref="A15:BC15"/>
    <mergeCell ref="BD15:BH16"/>
    <mergeCell ref="BI15:BU16"/>
    <mergeCell ref="BV15:CH16"/>
    <mergeCell ref="CI15:CU16"/>
    <mergeCell ref="A16:BC16"/>
    <mergeCell ref="A17:BC17"/>
    <mergeCell ref="BD17:BH19"/>
    <mergeCell ref="BI17:BU19"/>
    <mergeCell ref="BV17:CH19"/>
    <mergeCell ref="CI17:CU19"/>
    <mergeCell ref="A18:BC18"/>
    <mergeCell ref="A19:BC19"/>
    <mergeCell ref="A20:BC20"/>
    <mergeCell ref="BD20:BH21"/>
    <mergeCell ref="BI20:BU21"/>
    <mergeCell ref="BV20:CH21"/>
    <mergeCell ref="CI20:CU21"/>
    <mergeCell ref="A21:BC21"/>
    <mergeCell ref="A22:BC22"/>
    <mergeCell ref="BD22:BH23"/>
    <mergeCell ref="BI22:BU23"/>
    <mergeCell ref="BV22:CH23"/>
    <mergeCell ref="CI22:CU23"/>
    <mergeCell ref="A23:BC23"/>
    <mergeCell ref="A24:BC24"/>
    <mergeCell ref="BD24:BH25"/>
    <mergeCell ref="BI24:BU25"/>
    <mergeCell ref="BV24:CH25"/>
    <mergeCell ref="CI24:CU25"/>
    <mergeCell ref="A25:BC25"/>
    <mergeCell ref="A26:BC26"/>
    <mergeCell ref="BD26:BH27"/>
    <mergeCell ref="BI26:BU27"/>
    <mergeCell ref="BV26:CH27"/>
    <mergeCell ref="CI26:CU27"/>
    <mergeCell ref="A27:BC27"/>
    <mergeCell ref="A28:BC28"/>
    <mergeCell ref="BD28:BH29"/>
    <mergeCell ref="BI28:BU29"/>
    <mergeCell ref="BV28:CH29"/>
    <mergeCell ref="CI28:CU29"/>
    <mergeCell ref="A29:BC29"/>
    <mergeCell ref="A30:BC30"/>
    <mergeCell ref="BD30:BH31"/>
    <mergeCell ref="BI30:BU31"/>
    <mergeCell ref="BV30:CH31"/>
    <mergeCell ref="CI30:CU31"/>
    <mergeCell ref="A31:BC31"/>
    <mergeCell ref="A32:BC32"/>
    <mergeCell ref="BD32:BH32"/>
    <mergeCell ref="BI32:BU32"/>
    <mergeCell ref="BV32:CH32"/>
    <mergeCell ref="CI32:CU32"/>
    <mergeCell ref="A33:BC33"/>
    <mergeCell ref="BD33:BH33"/>
    <mergeCell ref="BI33:BU33"/>
    <mergeCell ref="BV33:CH33"/>
    <mergeCell ref="CI33:CU33"/>
    <mergeCell ref="A34:BC34"/>
    <mergeCell ref="BD34:BH34"/>
    <mergeCell ref="BI34:BU34"/>
    <mergeCell ref="BV34:CH34"/>
    <mergeCell ref="CI34:CU34"/>
    <mergeCell ref="A35:BC35"/>
    <mergeCell ref="BD35:BH35"/>
    <mergeCell ref="BI35:BU35"/>
    <mergeCell ref="BV35:CH35"/>
    <mergeCell ref="CI35:CU35"/>
  </mergeCells>
  <printOptions/>
  <pageMargins left="0.3937007874015748" right="0.3937007874015748" top="0.7874015748031497" bottom="0.3937007874015748" header="0.2755905511811024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CU50"/>
  <sheetViews>
    <sheetView zoomScale="120" zoomScaleNormal="120" zoomScalePageLayoutView="0" workbookViewId="0" topLeftCell="A1">
      <selection activeCell="A38" sqref="A38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" t="s">
        <v>238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</row>
    <row r="2" ht="7.5" customHeight="1"/>
    <row r="3" spans="1:99" ht="12.75">
      <c r="A3" s="15" t="s">
        <v>239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</row>
    <row r="4" ht="7.5" customHeight="1"/>
    <row r="5" spans="1:99" ht="12.75">
      <c r="A5" s="122" t="s">
        <v>286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</row>
    <row r="6" spans="1:99" ht="12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</row>
    <row r="8" spans="1:99" ht="12.75">
      <c r="A8" s="56" t="s">
        <v>25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7" t="s">
        <v>26</v>
      </c>
      <c r="AE8" s="57"/>
      <c r="AF8" s="57"/>
      <c r="AG8" s="57"/>
      <c r="AH8" s="57"/>
      <c r="AI8" s="57"/>
      <c r="AJ8" s="57" t="s">
        <v>240</v>
      </c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 t="s">
        <v>241</v>
      </c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 t="s">
        <v>242</v>
      </c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9" t="s">
        <v>27</v>
      </c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</row>
    <row r="9" spans="1:99" ht="12.7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2" t="s">
        <v>28</v>
      </c>
      <c r="AE9" s="52"/>
      <c r="AF9" s="52"/>
      <c r="AG9" s="52"/>
      <c r="AH9" s="52"/>
      <c r="AI9" s="52"/>
      <c r="AJ9" s="52" t="s">
        <v>243</v>
      </c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 t="s">
        <v>244</v>
      </c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 t="s">
        <v>245</v>
      </c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3" t="s">
        <v>246</v>
      </c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</row>
    <row r="10" spans="1:99" ht="12.7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2"/>
      <c r="AE10" s="52"/>
      <c r="AF10" s="52"/>
      <c r="AG10" s="52"/>
      <c r="AH10" s="52"/>
      <c r="AI10" s="52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 t="s">
        <v>247</v>
      </c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</row>
    <row r="11" spans="1:99" ht="13.5" thickBot="1">
      <c r="A11" s="44">
        <v>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5">
        <v>2</v>
      </c>
      <c r="AE11" s="45"/>
      <c r="AF11" s="45"/>
      <c r="AG11" s="45"/>
      <c r="AH11" s="45"/>
      <c r="AI11" s="45"/>
      <c r="AJ11" s="45">
        <v>3</v>
      </c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>
        <v>4</v>
      </c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>
        <v>5</v>
      </c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6">
        <v>6</v>
      </c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</row>
    <row r="12" spans="1:99" ht="13.5" thickBot="1">
      <c r="A12" s="34" t="s">
        <v>248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48" t="s">
        <v>37</v>
      </c>
      <c r="AE12" s="48"/>
      <c r="AF12" s="48"/>
      <c r="AG12" s="48"/>
      <c r="AH12" s="48"/>
      <c r="AI12" s="48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</row>
    <row r="13" spans="1:99" ht="12.75">
      <c r="A13" s="37" t="s">
        <v>249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48"/>
      <c r="AE13" s="48"/>
      <c r="AF13" s="48"/>
      <c r="AG13" s="48"/>
      <c r="AH13" s="48"/>
      <c r="AI13" s="48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</row>
    <row r="14" spans="1:99" ht="12.75">
      <c r="A14" s="167" t="s">
        <v>250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78" t="s">
        <v>153</v>
      </c>
      <c r="AE14" s="78"/>
      <c r="AF14" s="78"/>
      <c r="AG14" s="78"/>
      <c r="AH14" s="78"/>
      <c r="AI14" s="78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</row>
    <row r="15" spans="1:99" ht="12.75">
      <c r="A15" s="170" t="s">
        <v>251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78"/>
      <c r="AE15" s="78"/>
      <c r="AF15" s="78"/>
      <c r="AG15" s="78"/>
      <c r="AH15" s="78"/>
      <c r="AI15" s="78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</row>
    <row r="16" spans="1:99" ht="12.75">
      <c r="A16" s="181" t="s">
        <v>250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39" t="s">
        <v>252</v>
      </c>
      <c r="AE16" s="39"/>
      <c r="AF16" s="39"/>
      <c r="AG16" s="39"/>
      <c r="AH16" s="39"/>
      <c r="AI16" s="39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</row>
    <row r="17" spans="1:99" ht="12.75">
      <c r="A17" s="182" t="s">
        <v>253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39"/>
      <c r="AE17" s="39"/>
      <c r="AF17" s="39"/>
      <c r="AG17" s="39"/>
      <c r="AH17" s="39"/>
      <c r="AI17" s="39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</row>
    <row r="18" spans="1:99" ht="15" customHeight="1" thickBot="1">
      <c r="A18" s="172" t="s">
        <v>254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75" t="s">
        <v>158</v>
      </c>
      <c r="AE18" s="75"/>
      <c r="AF18" s="75"/>
      <c r="AG18" s="75"/>
      <c r="AH18" s="75"/>
      <c r="AI18" s="75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</row>
    <row r="21" spans="1:99" ht="12.75">
      <c r="A21" s="15" t="s">
        <v>287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</row>
    <row r="22" spans="1:99" ht="12.75">
      <c r="A22" s="15" t="s">
        <v>95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</row>
    <row r="24" spans="1:99" ht="12.75">
      <c r="A24" s="56" t="s">
        <v>25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7" t="s">
        <v>26</v>
      </c>
      <c r="AE24" s="57"/>
      <c r="AF24" s="57"/>
      <c r="AG24" s="57"/>
      <c r="AH24" s="57"/>
      <c r="AI24" s="57"/>
      <c r="AJ24" s="57" t="s">
        <v>240</v>
      </c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 t="s">
        <v>241</v>
      </c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 t="s">
        <v>242</v>
      </c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9" t="s">
        <v>27</v>
      </c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</row>
    <row r="25" spans="1:99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2" t="s">
        <v>28</v>
      </c>
      <c r="AE25" s="52"/>
      <c r="AF25" s="52"/>
      <c r="AG25" s="52"/>
      <c r="AH25" s="52"/>
      <c r="AI25" s="52"/>
      <c r="AJ25" s="52" t="s">
        <v>243</v>
      </c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 t="s">
        <v>244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 t="s">
        <v>245</v>
      </c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3" t="s">
        <v>261</v>
      </c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</row>
    <row r="26" spans="1:99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2"/>
      <c r="AE26" s="52"/>
      <c r="AF26" s="52"/>
      <c r="AG26" s="52"/>
      <c r="AH26" s="52"/>
      <c r="AI26" s="52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 t="s">
        <v>247</v>
      </c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</row>
    <row r="27" spans="1:99" ht="13.5" thickBot="1">
      <c r="A27" s="44">
        <v>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5">
        <v>2</v>
      </c>
      <c r="AE27" s="45"/>
      <c r="AF27" s="45"/>
      <c r="AG27" s="45"/>
      <c r="AH27" s="45"/>
      <c r="AI27" s="45"/>
      <c r="AJ27" s="45">
        <v>3</v>
      </c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>
        <v>4</v>
      </c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>
        <v>5</v>
      </c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6">
        <v>6</v>
      </c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</row>
    <row r="28" spans="1:99" ht="13.5" thickBot="1">
      <c r="A28" s="34" t="s">
        <v>248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48" t="s">
        <v>37</v>
      </c>
      <c r="AE28" s="48"/>
      <c r="AF28" s="48"/>
      <c r="AG28" s="48"/>
      <c r="AH28" s="48"/>
      <c r="AI28" s="48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</row>
    <row r="29" spans="1:99" ht="12.75">
      <c r="A29" s="37" t="s">
        <v>249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48"/>
      <c r="AE29" s="48"/>
      <c r="AF29" s="48"/>
      <c r="AG29" s="48"/>
      <c r="AH29" s="48"/>
      <c r="AI29" s="48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</row>
    <row r="30" spans="1:99" ht="12.75">
      <c r="A30" s="167" t="s">
        <v>250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78" t="s">
        <v>153</v>
      </c>
      <c r="AE30" s="78"/>
      <c r="AF30" s="78"/>
      <c r="AG30" s="78"/>
      <c r="AH30" s="78"/>
      <c r="AI30" s="78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</row>
    <row r="31" spans="1:99" ht="12.75">
      <c r="A31" s="170" t="s">
        <v>262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78"/>
      <c r="AE31" s="78"/>
      <c r="AF31" s="78"/>
      <c r="AG31" s="78"/>
      <c r="AH31" s="78"/>
      <c r="AI31" s="78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</row>
    <row r="32" spans="1:99" ht="12.75">
      <c r="A32" s="181" t="s">
        <v>250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39" t="s">
        <v>252</v>
      </c>
      <c r="AE32" s="39"/>
      <c r="AF32" s="39"/>
      <c r="AG32" s="39"/>
      <c r="AH32" s="39"/>
      <c r="AI32" s="39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</row>
    <row r="33" spans="1:99" ht="12.75">
      <c r="A33" s="182" t="s">
        <v>253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39"/>
      <c r="AE33" s="39"/>
      <c r="AF33" s="39"/>
      <c r="AG33" s="39"/>
      <c r="AH33" s="39"/>
      <c r="AI33" s="39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</row>
    <row r="34" spans="1:99" ht="15" customHeight="1" thickBot="1">
      <c r="A34" s="172" t="s">
        <v>254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75" t="s">
        <v>158</v>
      </c>
      <c r="AE34" s="75"/>
      <c r="AF34" s="75"/>
      <c r="AG34" s="75"/>
      <c r="AH34" s="75"/>
      <c r="AI34" s="75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</row>
    <row r="37" spans="1:99" ht="12.75">
      <c r="A37" s="15" t="s">
        <v>288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</row>
    <row r="38" spans="1:99" ht="12.75">
      <c r="A38" s="15" t="s">
        <v>96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</row>
    <row r="40" spans="1:99" ht="12.75">
      <c r="A40" s="56" t="s">
        <v>25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7" t="s">
        <v>26</v>
      </c>
      <c r="AE40" s="57"/>
      <c r="AF40" s="57"/>
      <c r="AG40" s="57"/>
      <c r="AH40" s="57"/>
      <c r="AI40" s="57"/>
      <c r="AJ40" s="57" t="s">
        <v>263</v>
      </c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 t="s">
        <v>241</v>
      </c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 t="s">
        <v>242</v>
      </c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9" t="s">
        <v>27</v>
      </c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</row>
    <row r="41" spans="1:99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2" t="s">
        <v>28</v>
      </c>
      <c r="AE41" s="52"/>
      <c r="AF41" s="52"/>
      <c r="AG41" s="52"/>
      <c r="AH41" s="52"/>
      <c r="AI41" s="52"/>
      <c r="AJ41" s="52" t="s">
        <v>243</v>
      </c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 t="s">
        <v>244</v>
      </c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 t="s">
        <v>245</v>
      </c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3" t="s">
        <v>261</v>
      </c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</row>
    <row r="42" spans="1:99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2"/>
      <c r="AE42" s="52"/>
      <c r="AF42" s="52"/>
      <c r="AG42" s="52"/>
      <c r="AH42" s="52"/>
      <c r="AI42" s="52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 t="s">
        <v>247</v>
      </c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85"/>
      <c r="CG42" s="185"/>
      <c r="CH42" s="185"/>
      <c r="CI42" s="185"/>
      <c r="CJ42" s="185"/>
      <c r="CK42" s="185"/>
      <c r="CL42" s="185"/>
      <c r="CM42" s="185"/>
      <c r="CN42" s="185"/>
      <c r="CO42" s="185"/>
      <c r="CP42" s="185"/>
      <c r="CQ42" s="185"/>
      <c r="CR42" s="185"/>
      <c r="CS42" s="185"/>
      <c r="CT42" s="185"/>
      <c r="CU42" s="185"/>
    </row>
    <row r="43" spans="1:99" ht="13.5" thickBot="1">
      <c r="A43" s="44">
        <v>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5">
        <v>2</v>
      </c>
      <c r="AE43" s="45"/>
      <c r="AF43" s="45"/>
      <c r="AG43" s="45"/>
      <c r="AH43" s="45"/>
      <c r="AI43" s="45"/>
      <c r="AJ43" s="45">
        <v>3</v>
      </c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>
        <v>4</v>
      </c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>
        <v>5</v>
      </c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6">
        <v>6</v>
      </c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</row>
    <row r="44" spans="1:99" ht="13.5" thickBot="1">
      <c r="A44" s="34" t="s">
        <v>248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48" t="s">
        <v>37</v>
      </c>
      <c r="AE44" s="48"/>
      <c r="AF44" s="48"/>
      <c r="AG44" s="48"/>
      <c r="AH44" s="48"/>
      <c r="AI44" s="48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</row>
    <row r="45" spans="1:99" ht="12.75">
      <c r="A45" s="37" t="s">
        <v>249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48"/>
      <c r="AE45" s="48"/>
      <c r="AF45" s="48"/>
      <c r="AG45" s="48"/>
      <c r="AH45" s="48"/>
      <c r="AI45" s="48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5"/>
      <c r="CG45" s="165"/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</row>
    <row r="46" spans="1:99" ht="12.75">
      <c r="A46" s="167" t="s">
        <v>250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78" t="s">
        <v>153</v>
      </c>
      <c r="AE46" s="78"/>
      <c r="AF46" s="78"/>
      <c r="AG46" s="78"/>
      <c r="AH46" s="78"/>
      <c r="AI46" s="78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</row>
    <row r="47" spans="1:99" ht="12.75">
      <c r="A47" s="170" t="s">
        <v>251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78"/>
      <c r="AE47" s="78"/>
      <c r="AF47" s="78"/>
      <c r="AG47" s="78"/>
      <c r="AH47" s="78"/>
      <c r="AI47" s="78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</row>
    <row r="48" spans="1:99" ht="12.75">
      <c r="A48" s="181" t="s">
        <v>250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39" t="s">
        <v>252</v>
      </c>
      <c r="AE48" s="39"/>
      <c r="AF48" s="39"/>
      <c r="AG48" s="39"/>
      <c r="AH48" s="39"/>
      <c r="AI48" s="39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</row>
    <row r="49" spans="1:99" ht="12.75">
      <c r="A49" s="182" t="s">
        <v>253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39"/>
      <c r="AE49" s="39"/>
      <c r="AF49" s="39"/>
      <c r="AG49" s="39"/>
      <c r="AH49" s="39"/>
      <c r="AI49" s="39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8"/>
      <c r="CB49" s="168"/>
      <c r="CC49" s="168"/>
      <c r="CD49" s="168"/>
      <c r="CE49" s="168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</row>
    <row r="50" spans="1:99" ht="15" customHeight="1" thickBot="1">
      <c r="A50" s="172" t="s">
        <v>254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75" t="s">
        <v>158</v>
      </c>
      <c r="AE50" s="75"/>
      <c r="AF50" s="75"/>
      <c r="AG50" s="75"/>
      <c r="AH50" s="75"/>
      <c r="AI50" s="75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</row>
  </sheetData>
  <sheetProtection selectLockedCells="1" selectUnlockedCells="1"/>
  <mergeCells count="154">
    <mergeCell ref="A24:AC24"/>
    <mergeCell ref="AD24:AI24"/>
    <mergeCell ref="AJ24:AY24"/>
    <mergeCell ref="AZ24:BO24"/>
    <mergeCell ref="BP24:CE24"/>
    <mergeCell ref="CF24:CU24"/>
    <mergeCell ref="A25:AC25"/>
    <mergeCell ref="AD25:AI25"/>
    <mergeCell ref="AJ25:AY25"/>
    <mergeCell ref="AZ25:BO25"/>
    <mergeCell ref="BP25:CE25"/>
    <mergeCell ref="CF25:CU25"/>
    <mergeCell ref="A26:AC26"/>
    <mergeCell ref="AD26:AI26"/>
    <mergeCell ref="AJ26:AY26"/>
    <mergeCell ref="AZ26:BO26"/>
    <mergeCell ref="BP26:CE26"/>
    <mergeCell ref="CF26:CU26"/>
    <mergeCell ref="A27:AC27"/>
    <mergeCell ref="AD27:AI27"/>
    <mergeCell ref="AJ27:AY27"/>
    <mergeCell ref="AZ27:BO27"/>
    <mergeCell ref="BP27:CE27"/>
    <mergeCell ref="CF27:CU27"/>
    <mergeCell ref="A28:AC28"/>
    <mergeCell ref="AD28:AI29"/>
    <mergeCell ref="AJ28:AY29"/>
    <mergeCell ref="AZ28:BO29"/>
    <mergeCell ref="BP28:CE29"/>
    <mergeCell ref="CF28:CU29"/>
    <mergeCell ref="A29:AC29"/>
    <mergeCell ref="A30:AC30"/>
    <mergeCell ref="AD30:AI31"/>
    <mergeCell ref="AJ30:AY31"/>
    <mergeCell ref="AZ30:BO31"/>
    <mergeCell ref="BP30:CE31"/>
    <mergeCell ref="CF30:CU31"/>
    <mergeCell ref="A31:AC31"/>
    <mergeCell ref="A32:AC32"/>
    <mergeCell ref="AD32:AI33"/>
    <mergeCell ref="AJ32:AY33"/>
    <mergeCell ref="AZ32:BO33"/>
    <mergeCell ref="BP32:CE33"/>
    <mergeCell ref="CF32:CU33"/>
    <mergeCell ref="A33:AC33"/>
    <mergeCell ref="A34:AC34"/>
    <mergeCell ref="AD34:AI34"/>
    <mergeCell ref="AJ34:AY34"/>
    <mergeCell ref="AZ34:BO34"/>
    <mergeCell ref="BP34:CE34"/>
    <mergeCell ref="CF34:CU34"/>
    <mergeCell ref="A40:AC40"/>
    <mergeCell ref="AD40:AI40"/>
    <mergeCell ref="AJ40:AY40"/>
    <mergeCell ref="AZ40:BO40"/>
    <mergeCell ref="BP40:CE40"/>
    <mergeCell ref="CF40:CU40"/>
    <mergeCell ref="A41:AC41"/>
    <mergeCell ref="AD41:AI41"/>
    <mergeCell ref="AJ41:AY41"/>
    <mergeCell ref="AZ41:BO41"/>
    <mergeCell ref="BP41:CE41"/>
    <mergeCell ref="CF41:CU41"/>
    <mergeCell ref="A42:AC42"/>
    <mergeCell ref="AD42:AI42"/>
    <mergeCell ref="AJ42:AY42"/>
    <mergeCell ref="AZ42:BO42"/>
    <mergeCell ref="BP42:CE42"/>
    <mergeCell ref="CF42:CU42"/>
    <mergeCell ref="A43:AC43"/>
    <mergeCell ref="AD43:AI43"/>
    <mergeCell ref="AJ43:AY43"/>
    <mergeCell ref="AZ43:BO43"/>
    <mergeCell ref="BP43:CE43"/>
    <mergeCell ref="CF43:CU43"/>
    <mergeCell ref="A44:AC44"/>
    <mergeCell ref="AD44:AI45"/>
    <mergeCell ref="AJ44:AY45"/>
    <mergeCell ref="AZ44:BO45"/>
    <mergeCell ref="BP44:CE45"/>
    <mergeCell ref="CF44:CU45"/>
    <mergeCell ref="A45:AC45"/>
    <mergeCell ref="A46:AC46"/>
    <mergeCell ref="AD46:AI47"/>
    <mergeCell ref="AJ46:AY47"/>
    <mergeCell ref="AZ46:BO47"/>
    <mergeCell ref="BP46:CE47"/>
    <mergeCell ref="CF46:CU47"/>
    <mergeCell ref="A47:AC47"/>
    <mergeCell ref="A48:AC48"/>
    <mergeCell ref="AD48:AI49"/>
    <mergeCell ref="AJ48:AY49"/>
    <mergeCell ref="AZ48:BO49"/>
    <mergeCell ref="BP48:CE49"/>
    <mergeCell ref="CF48:CU49"/>
    <mergeCell ref="A49:AC49"/>
    <mergeCell ref="A50:AC50"/>
    <mergeCell ref="AD50:AI50"/>
    <mergeCell ref="AJ50:AY50"/>
    <mergeCell ref="AZ50:BO50"/>
    <mergeCell ref="BP50:CE50"/>
    <mergeCell ref="CF50:CU50"/>
    <mergeCell ref="A5:CU6"/>
    <mergeCell ref="A8:AC8"/>
    <mergeCell ref="AD8:AI8"/>
    <mergeCell ref="AJ8:AY8"/>
    <mergeCell ref="AZ8:BO8"/>
    <mergeCell ref="BP8:CE8"/>
    <mergeCell ref="CF8:CU8"/>
    <mergeCell ref="A9:AC9"/>
    <mergeCell ref="AD9:AI9"/>
    <mergeCell ref="AJ9:AY9"/>
    <mergeCell ref="AZ9:BO9"/>
    <mergeCell ref="BP9:CE9"/>
    <mergeCell ref="CF9:CU9"/>
    <mergeCell ref="A10:AC10"/>
    <mergeCell ref="AD10:AI10"/>
    <mergeCell ref="AJ10:AY10"/>
    <mergeCell ref="AZ10:BO10"/>
    <mergeCell ref="BP10:CE10"/>
    <mergeCell ref="CF10:CU10"/>
    <mergeCell ref="A11:AC11"/>
    <mergeCell ref="AD11:AI11"/>
    <mergeCell ref="AJ11:AY11"/>
    <mergeCell ref="AZ11:BO11"/>
    <mergeCell ref="BP11:CE11"/>
    <mergeCell ref="CF11:CU11"/>
    <mergeCell ref="A12:AC12"/>
    <mergeCell ref="AD12:AI13"/>
    <mergeCell ref="AJ12:AY13"/>
    <mergeCell ref="AZ12:BO13"/>
    <mergeCell ref="BP12:CE13"/>
    <mergeCell ref="CF12:CU13"/>
    <mergeCell ref="A13:AC13"/>
    <mergeCell ref="A14:AC14"/>
    <mergeCell ref="AD14:AI15"/>
    <mergeCell ref="AJ14:AY15"/>
    <mergeCell ref="AZ14:BO15"/>
    <mergeCell ref="BP14:CE15"/>
    <mergeCell ref="CF14:CU15"/>
    <mergeCell ref="A15:AC15"/>
    <mergeCell ref="A16:AC16"/>
    <mergeCell ref="AD16:AI17"/>
    <mergeCell ref="AJ16:AY17"/>
    <mergeCell ref="AZ16:BO17"/>
    <mergeCell ref="BP16:CE17"/>
    <mergeCell ref="CF16:CU17"/>
    <mergeCell ref="A17:AC17"/>
    <mergeCell ref="A18:AC18"/>
    <mergeCell ref="AD18:AI18"/>
    <mergeCell ref="AJ18:AY18"/>
    <mergeCell ref="AZ18:BO18"/>
    <mergeCell ref="BP18:CE18"/>
    <mergeCell ref="CF18:CU18"/>
  </mergeCells>
  <printOptions/>
  <pageMargins left="0.39375" right="0.39375" top="0.7875" bottom="0.39375" header="0.27569444444444446" footer="0.511805555555555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2023-09-27T05:20:11Z</dcterms:created>
  <dcterms:modified xsi:type="dcterms:W3CDTF">2023-09-27T05:20:11Z</dcterms:modified>
  <cp:category/>
  <cp:version/>
  <cp:contentType/>
  <cp:contentStatus/>
</cp:coreProperties>
</file>