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ДОХОДЫ" sheetId="1" r:id="rId1"/>
  </sheets>
  <definedNames>
    <definedName name="_xlnm.Print_Titles" localSheetId="0">'ДОХОДЫ'!$5:$5</definedName>
  </definedNames>
  <calcPr fullCalcOnLoad="1"/>
</workbook>
</file>

<file path=xl/sharedStrings.xml><?xml version="1.0" encoding="utf-8"?>
<sst xmlns="http://schemas.openxmlformats.org/spreadsheetml/2006/main" count="281" uniqueCount="107">
  <si>
    <t>Учреждение</t>
  </si>
  <si>
    <t xml:space="preserve">1. Расчет объема поступлений доходов от собственности </t>
  </si>
  <si>
    <t>Наименование показателя</t>
  </si>
  <si>
    <t>Доходы в виде арендной либо иной платы за передачу в возмездное пользование государственного имущества</t>
  </si>
  <si>
    <t>КФСР</t>
  </si>
  <si>
    <t>Код субсидии</t>
  </si>
  <si>
    <t>КОСГУ</t>
  </si>
  <si>
    <t>Источник финансового обеспечения</t>
  </si>
  <si>
    <t>0701</t>
  </si>
  <si>
    <t>0702</t>
  </si>
  <si>
    <t>местный бюджет</t>
  </si>
  <si>
    <t>краевой бюджет</t>
  </si>
  <si>
    <t xml:space="preserve">2.Расчет объема поступлений доходов от оказания платных услуг (работ), компенсаций затрат </t>
  </si>
  <si>
    <t>2.1. Субсидии на финансовое обеспечение выполнения государственного задания, в том числе:</t>
  </si>
  <si>
    <t>Субсидия на выполнение муниципального задания на оказание муниципальной услуги по присмотру и уходу за детьми в образовательных организациях, реализующих основные общеобразовательные программы дошкольного образования</t>
  </si>
  <si>
    <t>Субсидия на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организациях, реализующих основные общеобразовательные программы дошкольного образования</t>
  </si>
  <si>
    <t>Cубсидия на выполнение муниципального задания на оказание муниципальных услуг по обеспечению государственных гарантий на получение общедоступного бесплатного начального общего, основного общего, среднего общего образования, дополнительного образования</t>
  </si>
  <si>
    <t>2.2. Доходы от приносящей доход деятельности</t>
  </si>
  <si>
    <t>Субсидия на предоставление государственных гарантий на получение общедоступного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</si>
  <si>
    <t>х</t>
  </si>
  <si>
    <t>Планируемый объем оказания услуг (кол-во месяцев)</t>
  </si>
  <si>
    <t>Родительская плата за присморт и уход за детьми</t>
  </si>
  <si>
    <t>Средний размер платы в месяц</t>
  </si>
  <si>
    <t>Платные образовательные услуги</t>
  </si>
  <si>
    <t>внебюджет</t>
  </si>
  <si>
    <t>2.3. Доходы от компенсации затрат</t>
  </si>
  <si>
    <t>2.4. Доходы по условным арендным платежам</t>
  </si>
  <si>
    <t>3. Расчет объема поступлений  доходов от штрафов, пеней, иных сумм принудительного изъятия</t>
  </si>
  <si>
    <t>Пени, штрафы за нарушение долговых обязательств</t>
  </si>
  <si>
    <t>Возмещение ущерба при возникновении  страховых случаев</t>
  </si>
  <si>
    <t>…</t>
  </si>
  <si>
    <t>4. Расчет объема безвозмездных денежных поступлений</t>
  </si>
  <si>
    <t>4.1. Целевые субсидии (субсидии, предоставляемые в соответствии с абзацем вторым пункта 1 статьи 78.1 Бюджетного кодекса Российской Федерации), в том числе:</t>
  </si>
  <si>
    <t>4.2. Гранты, гранты в форме субсидий, пожертвования, иные безвозмездные перечисления от физических и юридических лиц, в том числе иностранных организаций</t>
  </si>
  <si>
    <t>5. Расчет объема поступлений от выбытия основных средств</t>
  </si>
  <si>
    <t>6. Расчет объема поступлений от выбытия материальных запасов</t>
  </si>
  <si>
    <t>7. Расчет объема прочих поступлений</t>
  </si>
  <si>
    <t>Уменьшение стоимости продуктов питания</t>
  </si>
  <si>
    <t>(наименование учреждения)</t>
  </si>
  <si>
    <t>Гранты в форме субсидий, иные безвозмездные денежные поступления между бюджетными (автономными) учреждениями текущего характера</t>
  </si>
  <si>
    <t>Гранты, пожертвования, в том числе денежные пожертвования и безвозмездные поступления от физических и (или) юридических лиц</t>
  </si>
  <si>
    <t>Доходы от выбытия основных средств, в том числе доходы от реализации основных средств</t>
  </si>
  <si>
    <t>Доходы от возмещения ущерба, выявленного в связи с недостачей основных средств</t>
  </si>
  <si>
    <t xml:space="preserve">Поступления от возврата дебиторской задолженности прошлых лет </t>
  </si>
  <si>
    <t>Руководитель учреждения</t>
  </si>
  <si>
    <t>(подпись)</t>
  </si>
  <si>
    <t>(расшифровка подписи)</t>
  </si>
  <si>
    <t>Исполнитель:</t>
  </si>
  <si>
    <t>(должность)</t>
  </si>
  <si>
    <t>(фамилия, инициалы)</t>
  </si>
  <si>
    <t>(телефон)</t>
  </si>
  <si>
    <t>доходы от компенсации затрат (расходов) по оплате коммунальных услуг</t>
  </si>
  <si>
    <t>Приобретение мягкого инвентаря</t>
  </si>
  <si>
    <t>Предоставление мер социальной поддержки учащимся из многодетных малоимущих семей (питание)</t>
  </si>
  <si>
    <t>Предоставление мер социальной поддержки учащимся из малоимущих семей</t>
  </si>
  <si>
    <t>Проведение обязательных предварительных и периодических медицинских осмотров работников муниципальных образовательных организаций</t>
  </si>
  <si>
    <t>Предоставление мер социальной поддержки педагогическим работникам образовательных учреждений</t>
  </si>
  <si>
    <t>Организация подвоза учителей в образовательные учреждения</t>
  </si>
  <si>
    <t>Аренда спортивных объектов для осуществления уставных видов деятельности</t>
  </si>
  <si>
    <t>Возмещение затрат образовательных организаций, реализующих образовательную программу дошкольного образования на осуществление присмотра и ухода</t>
  </si>
  <si>
    <t>Организация перевозки обучающихся до образовательной организации и обратно</t>
  </si>
  <si>
    <t>Предоставление бесплатного питания учащимся специальных-коррекционных классов</t>
  </si>
  <si>
    <t>Предоставление бесплатного питания детям-инвалидам, обучающимся в общеобразовательных школах</t>
  </si>
  <si>
    <t>Организация, проведение и участие в мероприятиях</t>
  </si>
  <si>
    <t>Предоставление мер соц.поддержки педагогическим работникам образовательных государственных и муниципальных учреждений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</si>
  <si>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Предоставление мер соц.поддержки педагогическим работникам образовательных государственных и муниципальных учреждений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 (администрирование)</t>
  </si>
  <si>
    <t>Ежемесячная выплата за классное руководство за счет средств федерального бюджета</t>
  </si>
  <si>
    <t>Обеспечение работников муниципальных учреждений бюджетной сферы Пермского края путевками на санаторно-курортное лечение и оздоровление</t>
  </si>
  <si>
    <t>Обеспечение работников муниципальных учреждений бюджетной сферы Пермского муниципального района путевками на санаторно-курортное лечение и оздоровление</t>
  </si>
  <si>
    <t>Предоставление выплат компенсации части родительской платы за присмотр и уход за ребенком в образовательных организациях, реализующих общеобразовательную программу дошкольного образования</t>
  </si>
  <si>
    <t>Организация отдыха детей в каникулярное время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</si>
  <si>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(федеральные средства)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</si>
  <si>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(региональные средства)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</si>
  <si>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(региональные средства КЦ И-042-МР)</t>
  </si>
  <si>
    <t>МБ</t>
  </si>
  <si>
    <t>КБ</t>
  </si>
  <si>
    <t>0703</t>
  </si>
  <si>
    <t>1003</t>
  </si>
  <si>
    <t>0707</t>
  </si>
  <si>
    <t>ФБ</t>
  </si>
  <si>
    <t>206-30-87</t>
  </si>
  <si>
    <t>МАОУ "Кондратовская средняя школа"</t>
  </si>
  <si>
    <t>Прочие мероприятия по приведению муниципальных учреждений (организаций) в нормативное состояние</t>
  </si>
  <si>
    <t>Мероприятия по организации оздоровления и отдыха детей (краевой бюджет)</t>
  </si>
  <si>
    <t>Организация временного трудоустройства несовершеннолетних граждан Пермского муниципального района в возрасте от 14 до 18 лет в свободное от учебы время</t>
  </si>
  <si>
    <t>О.А. Пепеляева</t>
  </si>
  <si>
    <t>к</t>
  </si>
  <si>
    <t>м</t>
  </si>
  <si>
    <t>ф</t>
  </si>
  <si>
    <t>внебюдж</t>
  </si>
  <si>
    <t>Ведущий экономист</t>
  </si>
  <si>
    <t>5ка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</si>
  <si>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организациях, вынужденно покинувших территорию Украины</t>
  </si>
  <si>
    <t>Выплата единовременной премии обучающимся, награжденным знаком отличия Пермского края «Гордость Пермского края»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</si>
  <si>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</si>
  <si>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 xml:space="preserve">Расчеты (обоснования) к плану финансово-хозяйственной деятельности по поступлениям доходов
на  2023 год и на плановый период 2024 и 2025 годов </t>
  </si>
  <si>
    <t>на  2023 год
(на текущий 
финансовый год)</t>
  </si>
  <si>
    <t>на  2024 год 
(на первый год 
планового периода)</t>
  </si>
  <si>
    <t>на  2025 год 
(на второй год 
планового периода)</t>
  </si>
  <si>
    <t>Дополнительные меры социальной поддержки отдельных категорий лиц, которым присуждена ученая степень кандидата и доктора наук, работающих в общеобразовательных организациях Пермского края (администрирование расходов)</t>
  </si>
  <si>
    <t>Дополнительные меры социальной поддержки отдельных категорий лиц, которым присуждена ученая степень кандидата и доктора наук, работающих в общеобразовательных организациях Пермского края</t>
  </si>
  <si>
    <t>остаток</t>
  </si>
  <si>
    <t>610 (возврат)</t>
  </si>
  <si>
    <t>Реализация мероприятия "Умею плавать"</t>
  </si>
  <si>
    <t>1101</t>
  </si>
  <si>
    <t>0709</t>
  </si>
  <si>
    <t>15.09.2023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</si>
</sst>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.25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vertical="center"/>
    </xf>
    <xf numFmtId="49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left"/>
    </xf>
    <xf numFmtId="4" fontId="45" fillId="0" borderId="0" xfId="0" applyNumberFormat="1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wrapText="1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left"/>
    </xf>
    <xf numFmtId="49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4" fontId="45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 horizontal="left"/>
    </xf>
    <xf numFmtId="4" fontId="45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wrapText="1"/>
    </xf>
    <xf numFmtId="0" fontId="45" fillId="0" borderId="11" xfId="0" applyFont="1" applyBorder="1" applyAlignment="1">
      <alignment wrapText="1"/>
    </xf>
    <xf numFmtId="0" fontId="45" fillId="0" borderId="12" xfId="0" applyFont="1" applyBorder="1" applyAlignment="1">
      <alignment horizontal="left"/>
    </xf>
    <xf numFmtId="49" fontId="45" fillId="0" borderId="12" xfId="0" applyNumberFormat="1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4" fontId="45" fillId="0" borderId="13" xfId="0" applyNumberFormat="1" applyFont="1" applyBorder="1" applyAlignment="1">
      <alignment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4" fontId="45" fillId="0" borderId="10" xfId="0" applyNumberFormat="1" applyFont="1" applyBorder="1" applyAlignment="1">
      <alignment horizontal="center" vertical="center" wrapText="1"/>
    </xf>
    <xf numFmtId="4" fontId="49" fillId="0" borderId="0" xfId="0" applyNumberFormat="1" applyFont="1" applyAlignment="1">
      <alignment horizontal="center" vertical="top"/>
    </xf>
    <xf numFmtId="0" fontId="48" fillId="0" borderId="10" xfId="53" applyFont="1" applyBorder="1" applyAlignment="1">
      <alignment horizontal="center" vertical="center" wrapText="1"/>
      <protection/>
    </xf>
    <xf numFmtId="0" fontId="48" fillId="0" borderId="10" xfId="53" applyFont="1" applyBorder="1" applyAlignment="1">
      <alignment vertical="center" wrapText="1"/>
      <protection/>
    </xf>
    <xf numFmtId="0" fontId="49" fillId="0" borderId="10" xfId="53" applyFont="1" applyBorder="1" applyAlignment="1">
      <alignment vertical="center" wrapText="1"/>
      <protection/>
    </xf>
    <xf numFmtId="4" fontId="45" fillId="0" borderId="14" xfId="0" applyNumberFormat="1" applyFont="1" applyBorder="1" applyAlignment="1">
      <alignment horizontal="center"/>
    </xf>
    <xf numFmtId="0" fontId="48" fillId="33" borderId="10" xfId="53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4" fontId="45" fillId="33" borderId="10" xfId="0" applyNumberFormat="1" applyFont="1" applyFill="1" applyBorder="1" applyAlignment="1">
      <alignment/>
    </xf>
    <xf numFmtId="4" fontId="45" fillId="0" borderId="0" xfId="0" applyNumberFormat="1" applyFont="1" applyAlignment="1">
      <alignment vertical="center"/>
    </xf>
    <xf numFmtId="4" fontId="46" fillId="0" borderId="10" xfId="0" applyNumberFormat="1" applyFont="1" applyBorder="1" applyAlignment="1">
      <alignment/>
    </xf>
    <xf numFmtId="4" fontId="45" fillId="0" borderId="10" xfId="0" applyNumberFormat="1" applyFont="1" applyFill="1" applyBorder="1" applyAlignment="1">
      <alignment/>
    </xf>
    <xf numFmtId="0" fontId="46" fillId="0" borderId="0" xfId="0" applyFont="1" applyAlignment="1">
      <alignment vertical="center"/>
    </xf>
    <xf numFmtId="4" fontId="46" fillId="0" borderId="0" xfId="0" applyNumberFormat="1" applyFont="1" applyAlignment="1">
      <alignment/>
    </xf>
    <xf numFmtId="0" fontId="48" fillId="0" borderId="10" xfId="53" applyFont="1" applyBorder="1" applyAlignment="1">
      <alignment horizontal="center" wrapText="1"/>
      <protection/>
    </xf>
    <xf numFmtId="0" fontId="3" fillId="0" borderId="15" xfId="0" applyFont="1" applyBorder="1" applyAlignment="1">
      <alignment horizontal="center" vertical="center"/>
    </xf>
    <xf numFmtId="0" fontId="49" fillId="0" borderId="0" xfId="0" applyFont="1" applyAlignment="1">
      <alignment horizontal="center" vertical="top"/>
    </xf>
    <xf numFmtId="0" fontId="45" fillId="0" borderId="14" xfId="0" applyFont="1" applyBorder="1" applyAlignment="1">
      <alignment horizontal="center"/>
    </xf>
    <xf numFmtId="0" fontId="49" fillId="0" borderId="16" xfId="0" applyFont="1" applyBorder="1" applyAlignment="1">
      <alignment horizontal="center" vertical="top"/>
    </xf>
    <xf numFmtId="0" fontId="46" fillId="0" borderId="10" xfId="0" applyFont="1" applyBorder="1" applyAlignment="1">
      <alignment horizontal="left"/>
    </xf>
    <xf numFmtId="0" fontId="47" fillId="0" borderId="11" xfId="0" applyFont="1" applyBorder="1" applyAlignment="1">
      <alignment horizontal="left"/>
    </xf>
    <xf numFmtId="0" fontId="47" fillId="0" borderId="12" xfId="0" applyFont="1" applyBorder="1" applyAlignment="1">
      <alignment horizontal="left"/>
    </xf>
    <xf numFmtId="0" fontId="47" fillId="0" borderId="13" xfId="0" applyFont="1" applyBorder="1" applyAlignment="1">
      <alignment horizontal="left"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6" fillId="0" borderId="0" xfId="0" applyFont="1" applyAlignment="1">
      <alignment horizontal="center" wrapText="1"/>
    </xf>
    <xf numFmtId="0" fontId="46" fillId="0" borderId="14" xfId="0" applyFont="1" applyBorder="1" applyAlignment="1">
      <alignment horizontal="center"/>
    </xf>
    <xf numFmtId="0" fontId="46" fillId="0" borderId="11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50" fillId="0" borderId="12" xfId="0" applyFont="1" applyBorder="1" applyAlignment="1">
      <alignment horizontal="center" vertical="top"/>
    </xf>
    <xf numFmtId="0" fontId="47" fillId="0" borderId="10" xfId="0" applyFont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4"/>
  <sheetViews>
    <sheetView tabSelected="1" zoomScalePageLayoutView="0" workbookViewId="0" topLeftCell="A1">
      <pane ySplit="5" topLeftCell="A54" activePane="bottomLeft" state="frozen"/>
      <selection pane="topLeft" activeCell="A1" sqref="A1"/>
      <selection pane="bottomLeft" activeCell="H28" sqref="H28"/>
    </sheetView>
  </sheetViews>
  <sheetFormatPr defaultColWidth="9.140625" defaultRowHeight="15"/>
  <cols>
    <col min="1" max="1" width="47.28125" style="2" customWidth="1"/>
    <col min="2" max="2" width="16.8515625" style="6" customWidth="1"/>
    <col min="3" max="3" width="7.28125" style="5" customWidth="1"/>
    <col min="4" max="4" width="11.28125" style="3" customWidth="1"/>
    <col min="5" max="5" width="5.140625" style="3" customWidth="1"/>
    <col min="6" max="6" width="9.140625" style="3" customWidth="1"/>
    <col min="7" max="7" width="10.28125" style="3" customWidth="1"/>
    <col min="8" max="10" width="16.28125" style="7" customWidth="1"/>
    <col min="11" max="11" width="0.85546875" style="2" customWidth="1"/>
    <col min="12" max="12" width="9.140625" style="2" customWidth="1"/>
    <col min="13" max="14" width="16.140625" style="2" bestFit="1" customWidth="1"/>
    <col min="15" max="15" width="4.00390625" style="2" bestFit="1" customWidth="1"/>
    <col min="16" max="16384" width="9.140625" style="2" customWidth="1"/>
  </cols>
  <sheetData>
    <row r="1" spans="1:15" ht="40.5" customHeight="1">
      <c r="A1" s="66" t="s">
        <v>95</v>
      </c>
      <c r="B1" s="66"/>
      <c r="C1" s="66"/>
      <c r="D1" s="66"/>
      <c r="E1" s="66"/>
      <c r="F1" s="66"/>
      <c r="G1" s="66"/>
      <c r="H1" s="66"/>
      <c r="I1" s="66"/>
      <c r="J1" s="66"/>
      <c r="K1" s="1"/>
      <c r="L1" s="1"/>
      <c r="M1" s="1"/>
      <c r="N1" s="1"/>
      <c r="O1" s="1"/>
    </row>
    <row r="3" spans="1:10" ht="15">
      <c r="A3" s="44" t="s">
        <v>0</v>
      </c>
      <c r="B3" s="67" t="s">
        <v>81</v>
      </c>
      <c r="C3" s="67"/>
      <c r="D3" s="67"/>
      <c r="E3" s="67"/>
      <c r="F3" s="67"/>
      <c r="G3" s="67"/>
      <c r="H3" s="67"/>
      <c r="I3" s="67"/>
      <c r="J3" s="67"/>
    </row>
    <row r="4" spans="2:10" ht="15">
      <c r="B4" s="71" t="s">
        <v>38</v>
      </c>
      <c r="C4" s="71"/>
      <c r="D4" s="71"/>
      <c r="E4" s="71"/>
      <c r="F4" s="71"/>
      <c r="G4" s="71"/>
      <c r="H4" s="71"/>
      <c r="I4" s="71"/>
      <c r="J4" s="71"/>
    </row>
    <row r="5" spans="1:14" ht="68.25" customHeight="1">
      <c r="A5" s="8" t="s">
        <v>2</v>
      </c>
      <c r="B5" s="9" t="s">
        <v>7</v>
      </c>
      <c r="C5" s="10" t="s">
        <v>4</v>
      </c>
      <c r="D5" s="9" t="s">
        <v>5</v>
      </c>
      <c r="E5" s="9" t="s">
        <v>6</v>
      </c>
      <c r="F5" s="25" t="s">
        <v>22</v>
      </c>
      <c r="G5" s="25" t="s">
        <v>20</v>
      </c>
      <c r="H5" s="37" t="s">
        <v>96</v>
      </c>
      <c r="I5" s="37" t="s">
        <v>97</v>
      </c>
      <c r="J5" s="37" t="s">
        <v>98</v>
      </c>
      <c r="N5" s="50">
        <f>N6+N7</f>
        <v>4788729.93</v>
      </c>
    </row>
    <row r="6" spans="1:14" ht="15">
      <c r="A6" s="63" t="s">
        <v>1</v>
      </c>
      <c r="B6" s="64"/>
      <c r="C6" s="64"/>
      <c r="D6" s="64"/>
      <c r="E6" s="64"/>
      <c r="F6" s="64"/>
      <c r="G6" s="65"/>
      <c r="H6" s="11"/>
      <c r="I6" s="11"/>
      <c r="J6" s="11"/>
      <c r="M6" s="44" t="s">
        <v>101</v>
      </c>
      <c r="N6" s="7">
        <v>128049.83</v>
      </c>
    </row>
    <row r="7" spans="1:14" s="4" customFormat="1" ht="45">
      <c r="A7" s="13" t="s">
        <v>3</v>
      </c>
      <c r="B7" s="14" t="s">
        <v>24</v>
      </c>
      <c r="C7" s="15"/>
      <c r="D7" s="9" t="s">
        <v>19</v>
      </c>
      <c r="E7" s="9">
        <v>121</v>
      </c>
      <c r="F7" s="9">
        <v>24013</v>
      </c>
      <c r="G7" s="9">
        <v>10</v>
      </c>
      <c r="H7" s="16">
        <v>494700</v>
      </c>
      <c r="I7" s="16">
        <v>494700</v>
      </c>
      <c r="J7" s="16">
        <v>494700</v>
      </c>
      <c r="M7" s="49" t="s">
        <v>102</v>
      </c>
      <c r="N7" s="46">
        <f>4655135.5+5544.6</f>
        <v>4660680.1</v>
      </c>
    </row>
    <row r="8" spans="1:14" ht="15">
      <c r="A8" s="17"/>
      <c r="B8" s="18"/>
      <c r="C8" s="19"/>
      <c r="D8" s="20"/>
      <c r="E8" s="20"/>
      <c r="F8" s="20"/>
      <c r="G8" s="20"/>
      <c r="H8" s="21"/>
      <c r="I8" s="21"/>
      <c r="J8" s="21"/>
      <c r="L8" s="2" t="s">
        <v>86</v>
      </c>
      <c r="M8" s="7">
        <f>H13+H15+H39+H40+H44+H52+H53+H56+H58+H61+H64+H63+H43+H41+H71+H65+H66+H68</f>
        <v>157607985.16</v>
      </c>
      <c r="N8" s="7">
        <f>M8+78777.59</f>
        <v>157686762.75</v>
      </c>
    </row>
    <row r="9" spans="1:14" ht="15">
      <c r="A9" s="68" t="s">
        <v>12</v>
      </c>
      <c r="B9" s="69"/>
      <c r="C9" s="69"/>
      <c r="D9" s="69"/>
      <c r="E9" s="69"/>
      <c r="F9" s="70"/>
      <c r="G9" s="20"/>
      <c r="H9" s="21"/>
      <c r="I9" s="21"/>
      <c r="J9" s="21"/>
      <c r="L9" s="2" t="s">
        <v>87</v>
      </c>
      <c r="M9" s="7">
        <f>H12+H14+H38+H42+H45+H46+H47+H48+H49+H50+H51+H54+H57+H59+H62+H67+H69</f>
        <v>19581716.17</v>
      </c>
      <c r="N9" s="7">
        <f>M9</f>
        <v>19581716.17</v>
      </c>
    </row>
    <row r="10" spans="1:14" ht="15">
      <c r="A10" s="17"/>
      <c r="B10" s="18"/>
      <c r="C10" s="19"/>
      <c r="D10" s="20"/>
      <c r="E10" s="20"/>
      <c r="F10" s="20"/>
      <c r="G10" s="20"/>
      <c r="H10" s="21"/>
      <c r="I10" s="21"/>
      <c r="J10" s="21"/>
      <c r="L10" s="2" t="s">
        <v>88</v>
      </c>
      <c r="M10" s="7">
        <f>H55+H60+H70</f>
        <v>19383548.5</v>
      </c>
      <c r="N10" s="7">
        <f>M10</f>
        <v>19383548.5</v>
      </c>
    </row>
    <row r="11" spans="1:14" ht="15">
      <c r="A11" s="26" t="s">
        <v>13</v>
      </c>
      <c r="B11" s="26"/>
      <c r="C11" s="26"/>
      <c r="D11" s="26"/>
      <c r="E11" s="26"/>
      <c r="F11" s="23"/>
      <c r="G11" s="23"/>
      <c r="H11" s="24">
        <f>SUM(H12:H15)</f>
        <v>154907354.43</v>
      </c>
      <c r="I11" s="24">
        <f>SUM(I12:I15)</f>
        <v>146914732.95</v>
      </c>
      <c r="J11" s="24">
        <f>SUM(J12:J15)</f>
        <v>146914732.95</v>
      </c>
      <c r="L11" s="2" t="s">
        <v>89</v>
      </c>
      <c r="M11" s="7">
        <f>H7+H18+H19+H20+H21+H27</f>
        <v>4557887.579999999</v>
      </c>
      <c r="N11" s="7">
        <f>M11+49272.24-5544.6</f>
        <v>4601615.22</v>
      </c>
    </row>
    <row r="12" spans="1:14" s="4" customFormat="1" ht="75">
      <c r="A12" s="14" t="s">
        <v>14</v>
      </c>
      <c r="B12" s="12" t="s">
        <v>10</v>
      </c>
      <c r="C12" s="10" t="s">
        <v>8</v>
      </c>
      <c r="D12" s="39">
        <v>547230401</v>
      </c>
      <c r="E12" s="8">
        <v>131</v>
      </c>
      <c r="F12" s="8" t="s">
        <v>19</v>
      </c>
      <c r="G12" s="8" t="s">
        <v>19</v>
      </c>
      <c r="H12" s="16">
        <v>1234557.6</v>
      </c>
      <c r="I12" s="16">
        <v>1234557.6</v>
      </c>
      <c r="J12" s="16">
        <v>1234557.6</v>
      </c>
      <c r="M12" s="46">
        <f>SUM(M8:M11)</f>
        <v>201131137.41</v>
      </c>
      <c r="N12" s="46">
        <f>SUM(N8:N11)</f>
        <v>201253642.64000002</v>
      </c>
    </row>
    <row r="13" spans="1:15" s="4" customFormat="1" ht="90">
      <c r="A13" s="14" t="s">
        <v>15</v>
      </c>
      <c r="B13" s="12" t="s">
        <v>11</v>
      </c>
      <c r="C13" s="10" t="s">
        <v>8</v>
      </c>
      <c r="D13" s="39">
        <v>547230402</v>
      </c>
      <c r="E13" s="8">
        <v>131</v>
      </c>
      <c r="F13" s="8" t="s">
        <v>19</v>
      </c>
      <c r="G13" s="8" t="s">
        <v>19</v>
      </c>
      <c r="H13" s="16">
        <f>5270612.34+242141.8</f>
        <v>5512754.14</v>
      </c>
      <c r="I13" s="16">
        <v>5270612.34</v>
      </c>
      <c r="J13" s="16">
        <v>5270612.34</v>
      </c>
      <c r="N13" s="46">
        <v>4655135.5</v>
      </c>
      <c r="O13" s="4" t="s">
        <v>91</v>
      </c>
    </row>
    <row r="14" spans="1:14" s="4" customFormat="1" ht="99" customHeight="1">
      <c r="A14" s="13" t="s">
        <v>16</v>
      </c>
      <c r="B14" s="12" t="s">
        <v>10</v>
      </c>
      <c r="C14" s="10" t="s">
        <v>9</v>
      </c>
      <c r="D14" s="39">
        <v>547230401</v>
      </c>
      <c r="E14" s="8">
        <v>131</v>
      </c>
      <c r="F14" s="8" t="s">
        <v>19</v>
      </c>
      <c r="G14" s="8" t="s">
        <v>19</v>
      </c>
      <c r="H14" s="16">
        <v>7969961.17</v>
      </c>
      <c r="I14" s="16">
        <v>7969961.17</v>
      </c>
      <c r="J14" s="16">
        <v>7969961.17</v>
      </c>
      <c r="N14" s="46">
        <f>SUM(N12:N13)</f>
        <v>205908778.14000002</v>
      </c>
    </row>
    <row r="15" spans="1:10" s="4" customFormat="1" ht="90">
      <c r="A15" s="13" t="s">
        <v>18</v>
      </c>
      <c r="B15" s="12" t="s">
        <v>11</v>
      </c>
      <c r="C15" s="10" t="s">
        <v>9</v>
      </c>
      <c r="D15" s="39">
        <v>547230402</v>
      </c>
      <c r="E15" s="8">
        <v>131</v>
      </c>
      <c r="F15" s="8" t="s">
        <v>19</v>
      </c>
      <c r="G15" s="8" t="s">
        <v>19</v>
      </c>
      <c r="H15" s="16">
        <f>132439601.84+7750479.68</f>
        <v>140190081.52</v>
      </c>
      <c r="I15" s="16">
        <v>132439601.84</v>
      </c>
      <c r="J15" s="16">
        <v>132439601.84</v>
      </c>
    </row>
    <row r="16" spans="1:10" s="4" customFormat="1" ht="15">
      <c r="A16" s="27"/>
      <c r="B16" s="12"/>
      <c r="C16" s="10"/>
      <c r="D16" s="8"/>
      <c r="E16" s="8"/>
      <c r="F16" s="8"/>
      <c r="G16" s="8"/>
      <c r="H16" s="16"/>
      <c r="I16" s="16"/>
      <c r="J16" s="16"/>
    </row>
    <row r="17" spans="1:10" ht="26.25" customHeight="1">
      <c r="A17" s="72" t="s">
        <v>17</v>
      </c>
      <c r="B17" s="72"/>
      <c r="C17" s="72"/>
      <c r="D17" s="72"/>
      <c r="E17" s="72"/>
      <c r="F17" s="72"/>
      <c r="G17" s="72"/>
      <c r="H17" s="21"/>
      <c r="I17" s="21"/>
      <c r="J17" s="21"/>
    </row>
    <row r="18" spans="1:10" ht="15">
      <c r="A18" s="17" t="s">
        <v>21</v>
      </c>
      <c r="B18" s="18" t="s">
        <v>24</v>
      </c>
      <c r="C18" s="19" t="s">
        <v>8</v>
      </c>
      <c r="D18" s="20" t="s">
        <v>19</v>
      </c>
      <c r="E18" s="20">
        <v>131</v>
      </c>
      <c r="F18" s="20">
        <f>H18/G18</f>
        <v>59933.84444444444</v>
      </c>
      <c r="G18" s="20">
        <v>9</v>
      </c>
      <c r="H18" s="21">
        <v>539404.6</v>
      </c>
      <c r="I18" s="21">
        <v>539405.6</v>
      </c>
      <c r="J18" s="21">
        <v>539406.6</v>
      </c>
    </row>
    <row r="19" spans="1:10" ht="15">
      <c r="A19" s="17" t="s">
        <v>21</v>
      </c>
      <c r="B19" s="18" t="s">
        <v>24</v>
      </c>
      <c r="C19" s="19" t="s">
        <v>9</v>
      </c>
      <c r="D19" s="20" t="s">
        <v>19</v>
      </c>
      <c r="E19" s="20">
        <v>131</v>
      </c>
      <c r="F19" s="20">
        <f>H19/G19</f>
        <v>46982.22666666666</v>
      </c>
      <c r="G19" s="20">
        <v>9</v>
      </c>
      <c r="H19" s="21">
        <v>422840.04</v>
      </c>
      <c r="I19" s="21">
        <v>422840.04</v>
      </c>
      <c r="J19" s="21">
        <v>422840.04</v>
      </c>
    </row>
    <row r="20" spans="1:10" ht="15">
      <c r="A20" s="17" t="s">
        <v>23</v>
      </c>
      <c r="B20" s="18" t="s">
        <v>24</v>
      </c>
      <c r="C20" s="19" t="s">
        <v>9</v>
      </c>
      <c r="D20" s="20" t="s">
        <v>19</v>
      </c>
      <c r="E20" s="20">
        <v>131</v>
      </c>
      <c r="F20" s="20">
        <f>H20/G20</f>
        <v>291802.55555555556</v>
      </c>
      <c r="G20" s="20">
        <v>9</v>
      </c>
      <c r="H20" s="21">
        <f>2690398-64175</f>
        <v>2626223</v>
      </c>
      <c r="I20" s="21">
        <f>2690398</f>
        <v>2690398</v>
      </c>
      <c r="J20" s="21">
        <f>2690398</f>
        <v>2690398</v>
      </c>
    </row>
    <row r="21" spans="1:10" ht="15">
      <c r="A21" s="17" t="s">
        <v>23</v>
      </c>
      <c r="B21" s="18" t="s">
        <v>24</v>
      </c>
      <c r="C21" s="19" t="s">
        <v>105</v>
      </c>
      <c r="D21" s="20" t="s">
        <v>19</v>
      </c>
      <c r="E21" s="20">
        <v>131</v>
      </c>
      <c r="F21" s="20">
        <f>H21/G21</f>
        <v>133613.57333333333</v>
      </c>
      <c r="G21" s="20">
        <v>3</v>
      </c>
      <c r="H21" s="21">
        <v>400840.72</v>
      </c>
      <c r="I21" s="21"/>
      <c r="J21" s="21"/>
    </row>
    <row r="22" spans="1:10" ht="15">
      <c r="A22" s="17"/>
      <c r="B22" s="18"/>
      <c r="C22" s="19"/>
      <c r="D22" s="20"/>
      <c r="E22" s="20"/>
      <c r="F22" s="20"/>
      <c r="G22" s="20"/>
      <c r="H22" s="21"/>
      <c r="I22" s="21"/>
      <c r="J22" s="21"/>
    </row>
    <row r="23" spans="1:10" ht="15">
      <c r="A23" s="57" t="s">
        <v>25</v>
      </c>
      <c r="B23" s="58"/>
      <c r="C23" s="58"/>
      <c r="D23" s="58"/>
      <c r="E23" s="58"/>
      <c r="F23" s="58"/>
      <c r="G23" s="59"/>
      <c r="H23" s="21"/>
      <c r="I23" s="21"/>
      <c r="J23" s="21"/>
    </row>
    <row r="24" spans="1:10" ht="15">
      <c r="A24" s="28"/>
      <c r="B24" s="18"/>
      <c r="C24" s="19"/>
      <c r="D24" s="20"/>
      <c r="E24" s="20">
        <v>134</v>
      </c>
      <c r="F24" s="20"/>
      <c r="G24" s="20"/>
      <c r="H24" s="21"/>
      <c r="I24" s="21"/>
      <c r="J24" s="21"/>
    </row>
    <row r="25" spans="1:10" ht="15">
      <c r="A25" s="29"/>
      <c r="B25" s="30"/>
      <c r="C25" s="31"/>
      <c r="D25" s="32"/>
      <c r="E25" s="32"/>
      <c r="F25" s="32"/>
      <c r="G25" s="32"/>
      <c r="H25" s="33"/>
      <c r="I25" s="21"/>
      <c r="J25" s="21"/>
    </row>
    <row r="26" spans="1:10" ht="15">
      <c r="A26" s="57" t="s">
        <v>26</v>
      </c>
      <c r="B26" s="58"/>
      <c r="C26" s="58"/>
      <c r="D26" s="58"/>
      <c r="E26" s="58"/>
      <c r="F26" s="58"/>
      <c r="G26" s="58"/>
      <c r="H26" s="59"/>
      <c r="I26" s="21"/>
      <c r="J26" s="21"/>
    </row>
    <row r="27" spans="1:10" ht="30">
      <c r="A27" s="28" t="s">
        <v>51</v>
      </c>
      <c r="B27" s="18" t="s">
        <v>24</v>
      </c>
      <c r="C27" s="19" t="s">
        <v>9</v>
      </c>
      <c r="D27" s="20" t="s">
        <v>19</v>
      </c>
      <c r="E27" s="20">
        <v>135</v>
      </c>
      <c r="F27" s="20">
        <f>H27/G27</f>
        <v>8208.802222222223</v>
      </c>
      <c r="G27" s="20">
        <v>9</v>
      </c>
      <c r="H27" s="21">
        <f>43824.2+30055.02</f>
        <v>73879.22</v>
      </c>
      <c r="I27" s="21">
        <f>43824.2</f>
        <v>43824.2</v>
      </c>
      <c r="J27" s="21">
        <f>43824.2</f>
        <v>43824.2</v>
      </c>
    </row>
    <row r="28" spans="1:10" ht="15">
      <c r="A28" s="17"/>
      <c r="B28" s="18"/>
      <c r="C28" s="19"/>
      <c r="D28" s="20"/>
      <c r="E28" s="20"/>
      <c r="F28" s="20"/>
      <c r="G28" s="20"/>
      <c r="H28" s="21"/>
      <c r="I28" s="21"/>
      <c r="J28" s="21"/>
    </row>
    <row r="29" spans="1:10" ht="15">
      <c r="A29" s="17"/>
      <c r="B29" s="18"/>
      <c r="C29" s="19"/>
      <c r="D29" s="20"/>
      <c r="E29" s="20"/>
      <c r="F29" s="20"/>
      <c r="G29" s="20"/>
      <c r="H29" s="21"/>
      <c r="I29" s="21"/>
      <c r="J29" s="21"/>
    </row>
    <row r="30" spans="1:10" ht="15">
      <c r="A30" s="22" t="s">
        <v>27</v>
      </c>
      <c r="B30" s="18"/>
      <c r="C30" s="19"/>
      <c r="D30" s="20"/>
      <c r="E30" s="20"/>
      <c r="F30" s="20"/>
      <c r="G30" s="20"/>
      <c r="H30" s="21"/>
      <c r="I30" s="21"/>
      <c r="J30" s="21"/>
    </row>
    <row r="31" spans="1:10" ht="30">
      <c r="A31" s="28" t="s">
        <v>28</v>
      </c>
      <c r="B31" s="18"/>
      <c r="C31" s="19"/>
      <c r="D31" s="20"/>
      <c r="E31" s="20">
        <v>141</v>
      </c>
      <c r="F31" s="20"/>
      <c r="G31" s="20"/>
      <c r="H31" s="21"/>
      <c r="I31" s="21"/>
      <c r="J31" s="21"/>
    </row>
    <row r="32" spans="1:10" ht="30">
      <c r="A32" s="28" t="s">
        <v>29</v>
      </c>
      <c r="B32" s="18"/>
      <c r="C32" s="19"/>
      <c r="D32" s="20"/>
      <c r="E32" s="20">
        <v>143</v>
      </c>
      <c r="F32" s="20"/>
      <c r="G32" s="20"/>
      <c r="H32" s="21"/>
      <c r="I32" s="21"/>
      <c r="J32" s="21"/>
    </row>
    <row r="33" spans="1:10" ht="15">
      <c r="A33" s="17" t="s">
        <v>30</v>
      </c>
      <c r="B33" s="18"/>
      <c r="C33" s="19"/>
      <c r="D33" s="20"/>
      <c r="E33" s="20"/>
      <c r="F33" s="20"/>
      <c r="G33" s="20"/>
      <c r="H33" s="21"/>
      <c r="I33" s="21"/>
      <c r="J33" s="21"/>
    </row>
    <row r="34" spans="1:10" ht="15">
      <c r="A34" s="17"/>
      <c r="B34" s="18"/>
      <c r="C34" s="19"/>
      <c r="D34" s="20"/>
      <c r="E34" s="20"/>
      <c r="F34" s="20"/>
      <c r="G34" s="20"/>
      <c r="H34" s="21"/>
      <c r="I34" s="21"/>
      <c r="J34" s="21"/>
    </row>
    <row r="35" spans="1:10" ht="15">
      <c r="A35" s="63" t="s">
        <v>31</v>
      </c>
      <c r="B35" s="64"/>
      <c r="C35" s="64"/>
      <c r="D35" s="64"/>
      <c r="E35" s="64"/>
      <c r="F35" s="64"/>
      <c r="G35" s="65"/>
      <c r="H35" s="21"/>
      <c r="I35" s="21"/>
      <c r="J35" s="21"/>
    </row>
    <row r="36" spans="1:10" ht="15">
      <c r="A36" s="34"/>
      <c r="B36" s="35"/>
      <c r="C36" s="35"/>
      <c r="D36" s="35"/>
      <c r="E36" s="35"/>
      <c r="F36" s="35"/>
      <c r="G36" s="36"/>
      <c r="H36" s="21"/>
      <c r="I36" s="21"/>
      <c r="J36" s="21"/>
    </row>
    <row r="37" spans="1:10" ht="30" customHeight="1">
      <c r="A37" s="60" t="s">
        <v>32</v>
      </c>
      <c r="B37" s="61"/>
      <c r="C37" s="61"/>
      <c r="D37" s="61"/>
      <c r="E37" s="61"/>
      <c r="F37" s="61"/>
      <c r="G37" s="62"/>
      <c r="H37" s="47">
        <f>SUM(H38:H71)</f>
        <v>41665895.4</v>
      </c>
      <c r="I37" s="47">
        <f>SUM(I38:I67)</f>
        <v>37909063</v>
      </c>
      <c r="J37" s="47">
        <f>SUM(J38:J67)</f>
        <v>37909063</v>
      </c>
    </row>
    <row r="38" spans="1:10" ht="15">
      <c r="A38" s="40" t="s">
        <v>52</v>
      </c>
      <c r="B38" s="20" t="s">
        <v>74</v>
      </c>
      <c r="C38" s="10" t="s">
        <v>8</v>
      </c>
      <c r="D38" s="39">
        <v>547230501</v>
      </c>
      <c r="E38" s="20">
        <v>152</v>
      </c>
      <c r="F38" s="20" t="s">
        <v>19</v>
      </c>
      <c r="G38" s="20" t="s">
        <v>19</v>
      </c>
      <c r="H38" s="45">
        <f>298211-29821</f>
        <v>268390</v>
      </c>
      <c r="I38" s="45">
        <v>298211</v>
      </c>
      <c r="J38" s="45">
        <v>298211</v>
      </c>
    </row>
    <row r="39" spans="1:10" ht="25.5">
      <c r="A39" s="40" t="s">
        <v>53</v>
      </c>
      <c r="B39" s="20" t="s">
        <v>75</v>
      </c>
      <c r="C39" s="10" t="s">
        <v>9</v>
      </c>
      <c r="D39" s="39">
        <v>547230502</v>
      </c>
      <c r="E39" s="20">
        <v>152</v>
      </c>
      <c r="F39" s="20" t="s">
        <v>19</v>
      </c>
      <c r="G39" s="20" t="s">
        <v>19</v>
      </c>
      <c r="H39" s="45">
        <v>1068000</v>
      </c>
      <c r="I39" s="45">
        <v>1068000</v>
      </c>
      <c r="J39" s="45">
        <v>1068000</v>
      </c>
    </row>
    <row r="40" spans="1:10" ht="25.5">
      <c r="A40" s="40" t="s">
        <v>54</v>
      </c>
      <c r="B40" s="8" t="s">
        <v>75</v>
      </c>
      <c r="C40" s="10" t="s">
        <v>9</v>
      </c>
      <c r="D40" s="39">
        <v>547230503</v>
      </c>
      <c r="E40" s="20">
        <v>152</v>
      </c>
      <c r="F40" s="20" t="s">
        <v>19</v>
      </c>
      <c r="G40" s="20" t="s">
        <v>19</v>
      </c>
      <c r="H40" s="45">
        <v>1780000</v>
      </c>
      <c r="I40" s="45">
        <v>1780000</v>
      </c>
      <c r="J40" s="45">
        <v>1780000</v>
      </c>
    </row>
    <row r="41" spans="1:10" ht="38.25">
      <c r="A41" s="40" t="s">
        <v>93</v>
      </c>
      <c r="B41" s="8" t="s">
        <v>75</v>
      </c>
      <c r="C41" s="10" t="s">
        <v>77</v>
      </c>
      <c r="D41" s="39">
        <v>547230507</v>
      </c>
      <c r="E41" s="20">
        <v>152</v>
      </c>
      <c r="F41" s="20" t="s">
        <v>19</v>
      </c>
      <c r="G41" s="20" t="s">
        <v>19</v>
      </c>
      <c r="H41" s="45"/>
      <c r="I41" s="45"/>
      <c r="J41" s="45"/>
    </row>
    <row r="42" spans="1:10" ht="38.25">
      <c r="A42" s="40" t="s">
        <v>55</v>
      </c>
      <c r="B42" s="8" t="s">
        <v>74</v>
      </c>
      <c r="C42" s="10" t="s">
        <v>9</v>
      </c>
      <c r="D42" s="39">
        <v>547230508</v>
      </c>
      <c r="E42" s="20">
        <v>152</v>
      </c>
      <c r="F42" s="20" t="s">
        <v>19</v>
      </c>
      <c r="G42" s="20" t="s">
        <v>19</v>
      </c>
      <c r="H42" s="45"/>
      <c r="I42" s="45"/>
      <c r="J42" s="45"/>
    </row>
    <row r="43" spans="1:10" ht="38.25">
      <c r="A43" s="40" t="s">
        <v>56</v>
      </c>
      <c r="B43" s="8" t="s">
        <v>75</v>
      </c>
      <c r="C43" s="10" t="s">
        <v>77</v>
      </c>
      <c r="D43" s="39">
        <v>547230509</v>
      </c>
      <c r="E43" s="20">
        <v>152</v>
      </c>
      <c r="F43" s="20" t="s">
        <v>19</v>
      </c>
      <c r="G43" s="20" t="s">
        <v>19</v>
      </c>
      <c r="H43" s="48"/>
      <c r="I43" s="48"/>
      <c r="J43" s="48"/>
    </row>
    <row r="44" spans="1:10" ht="38.25">
      <c r="A44" s="40" t="s">
        <v>56</v>
      </c>
      <c r="B44" s="8" t="s">
        <v>75</v>
      </c>
      <c r="C44" s="10" t="s">
        <v>9</v>
      </c>
      <c r="D44" s="39">
        <v>547230509</v>
      </c>
      <c r="E44" s="20">
        <v>152</v>
      </c>
      <c r="F44" s="20" t="s">
        <v>19</v>
      </c>
      <c r="G44" s="20" t="s">
        <v>19</v>
      </c>
      <c r="H44" s="45">
        <f>2248430+125000</f>
        <v>2373430</v>
      </c>
      <c r="I44" s="45">
        <v>2248430</v>
      </c>
      <c r="J44" s="45">
        <v>2248430</v>
      </c>
    </row>
    <row r="45" spans="1:10" ht="25.5">
      <c r="A45" s="40" t="s">
        <v>57</v>
      </c>
      <c r="B45" s="8" t="s">
        <v>74</v>
      </c>
      <c r="C45" s="10" t="s">
        <v>9</v>
      </c>
      <c r="D45" s="39">
        <v>547230519</v>
      </c>
      <c r="E45" s="20">
        <v>152</v>
      </c>
      <c r="F45" s="20" t="s">
        <v>19</v>
      </c>
      <c r="G45" s="20" t="s">
        <v>19</v>
      </c>
      <c r="H45" s="45"/>
      <c r="I45" s="45"/>
      <c r="J45" s="45"/>
    </row>
    <row r="46" spans="1:10" ht="25.5">
      <c r="A46" s="40" t="s">
        <v>58</v>
      </c>
      <c r="B46" s="8" t="s">
        <v>74</v>
      </c>
      <c r="C46" s="10" t="s">
        <v>9</v>
      </c>
      <c r="D46" s="39">
        <v>547230527</v>
      </c>
      <c r="E46" s="20">
        <v>152</v>
      </c>
      <c r="F46" s="20" t="s">
        <v>19</v>
      </c>
      <c r="G46" s="20" t="s">
        <v>19</v>
      </c>
      <c r="H46" s="45">
        <v>3019200</v>
      </c>
      <c r="I46" s="45">
        <v>3019200</v>
      </c>
      <c r="J46" s="45">
        <v>3019200</v>
      </c>
    </row>
    <row r="47" spans="1:10" ht="51">
      <c r="A47" s="40" t="s">
        <v>59</v>
      </c>
      <c r="B47" s="8" t="s">
        <v>74</v>
      </c>
      <c r="C47" s="10" t="s">
        <v>8</v>
      </c>
      <c r="D47" s="39">
        <v>547230529</v>
      </c>
      <c r="E47" s="20">
        <v>152</v>
      </c>
      <c r="F47" s="20" t="s">
        <v>19</v>
      </c>
      <c r="G47" s="20" t="s">
        <v>19</v>
      </c>
      <c r="H47" s="45"/>
      <c r="I47" s="45"/>
      <c r="J47" s="45"/>
    </row>
    <row r="48" spans="1:10" ht="25.5">
      <c r="A48" s="40" t="s">
        <v>60</v>
      </c>
      <c r="B48" s="8" t="s">
        <v>74</v>
      </c>
      <c r="C48" s="10" t="s">
        <v>9</v>
      </c>
      <c r="D48" s="39">
        <v>547230530</v>
      </c>
      <c r="E48" s="20">
        <v>152</v>
      </c>
      <c r="F48" s="20" t="s">
        <v>19</v>
      </c>
      <c r="G48" s="20" t="s">
        <v>19</v>
      </c>
      <c r="H48" s="45"/>
      <c r="I48" s="45"/>
      <c r="J48" s="45"/>
    </row>
    <row r="49" spans="1:10" ht="25.5">
      <c r="A49" s="40" t="s">
        <v>61</v>
      </c>
      <c r="B49" s="8" t="s">
        <v>74</v>
      </c>
      <c r="C49" s="10" t="s">
        <v>9</v>
      </c>
      <c r="D49" s="39">
        <v>547230531</v>
      </c>
      <c r="E49" s="20">
        <v>152</v>
      </c>
      <c r="F49" s="20" t="s">
        <v>19</v>
      </c>
      <c r="G49" s="20" t="s">
        <v>19</v>
      </c>
      <c r="H49" s="45"/>
      <c r="I49" s="45"/>
      <c r="J49" s="45"/>
    </row>
    <row r="50" spans="1:10" ht="25.5">
      <c r="A50" s="40" t="s">
        <v>62</v>
      </c>
      <c r="B50" s="8" t="s">
        <v>74</v>
      </c>
      <c r="C50" s="10" t="s">
        <v>9</v>
      </c>
      <c r="D50" s="39">
        <v>547230532</v>
      </c>
      <c r="E50" s="20">
        <v>152</v>
      </c>
      <c r="F50" s="20" t="s">
        <v>19</v>
      </c>
      <c r="G50" s="20" t="s">
        <v>19</v>
      </c>
      <c r="H50" s="45">
        <v>189709</v>
      </c>
      <c r="I50" s="45">
        <v>189709</v>
      </c>
      <c r="J50" s="45">
        <v>189709</v>
      </c>
    </row>
    <row r="51" spans="1:10" ht="15">
      <c r="A51" s="40" t="s">
        <v>63</v>
      </c>
      <c r="B51" s="8" t="s">
        <v>74</v>
      </c>
      <c r="C51" s="10" t="s">
        <v>76</v>
      </c>
      <c r="D51" s="39">
        <v>547230533</v>
      </c>
      <c r="E51" s="20">
        <v>152</v>
      </c>
      <c r="F51" s="20" t="s">
        <v>19</v>
      </c>
      <c r="G51" s="20" t="s">
        <v>19</v>
      </c>
      <c r="H51" s="45">
        <f>37800+345578.4</f>
        <v>383378.4</v>
      </c>
      <c r="I51" s="45">
        <v>37800</v>
      </c>
      <c r="J51" s="45">
        <v>37800</v>
      </c>
    </row>
    <row r="52" spans="1:10" ht="72">
      <c r="A52" s="41" t="s">
        <v>64</v>
      </c>
      <c r="B52" s="8" t="s">
        <v>75</v>
      </c>
      <c r="C52" s="10" t="s">
        <v>77</v>
      </c>
      <c r="D52" s="39">
        <v>547230534</v>
      </c>
      <c r="E52" s="20">
        <v>152</v>
      </c>
      <c r="F52" s="20" t="s">
        <v>19</v>
      </c>
      <c r="G52" s="20" t="s">
        <v>19</v>
      </c>
      <c r="H52" s="45">
        <f>1668696+69000</f>
        <v>1737696</v>
      </c>
      <c r="I52" s="45">
        <v>1668696</v>
      </c>
      <c r="J52" s="45">
        <v>1668696</v>
      </c>
    </row>
    <row r="53" spans="1:10" ht="72">
      <c r="A53" s="41" t="s">
        <v>65</v>
      </c>
      <c r="B53" s="8" t="s">
        <v>75</v>
      </c>
      <c r="C53" s="10" t="s">
        <v>9</v>
      </c>
      <c r="D53" s="39">
        <v>547230537</v>
      </c>
      <c r="E53" s="20">
        <v>152</v>
      </c>
      <c r="F53" s="20" t="s">
        <v>19</v>
      </c>
      <c r="G53" s="20" t="s">
        <v>19</v>
      </c>
      <c r="H53" s="45">
        <v>25411</v>
      </c>
      <c r="I53" s="45">
        <v>25411</v>
      </c>
      <c r="J53" s="45">
        <v>25411</v>
      </c>
    </row>
    <row r="54" spans="1:10" ht="24">
      <c r="A54" s="41" t="s">
        <v>82</v>
      </c>
      <c r="B54" s="8" t="s">
        <v>74</v>
      </c>
      <c r="C54" s="10" t="s">
        <v>9</v>
      </c>
      <c r="D54" s="39">
        <v>547230540</v>
      </c>
      <c r="E54" s="20">
        <v>152</v>
      </c>
      <c r="F54" s="20" t="s">
        <v>19</v>
      </c>
      <c r="G54" s="20" t="s">
        <v>19</v>
      </c>
      <c r="H54" s="45">
        <v>405900</v>
      </c>
      <c r="I54" s="45"/>
      <c r="J54" s="45"/>
    </row>
    <row r="55" spans="1:10" ht="25.5">
      <c r="A55" s="40" t="s">
        <v>66</v>
      </c>
      <c r="B55" s="8" t="s">
        <v>79</v>
      </c>
      <c r="C55" s="10" t="s">
        <v>9</v>
      </c>
      <c r="D55" s="39">
        <v>547230545</v>
      </c>
      <c r="E55" s="20">
        <v>152</v>
      </c>
      <c r="F55" s="20" t="s">
        <v>19</v>
      </c>
      <c r="G55" s="20" t="s">
        <v>19</v>
      </c>
      <c r="H55" s="45">
        <v>7815906</v>
      </c>
      <c r="I55" s="45">
        <v>7815906</v>
      </c>
      <c r="J55" s="45">
        <v>7815906</v>
      </c>
    </row>
    <row r="56" spans="1:10" ht="38.25">
      <c r="A56" s="40" t="s">
        <v>67</v>
      </c>
      <c r="B56" s="8" t="s">
        <v>75</v>
      </c>
      <c r="C56" s="10" t="s">
        <v>77</v>
      </c>
      <c r="D56" s="39">
        <v>547230546</v>
      </c>
      <c r="E56" s="20">
        <v>152</v>
      </c>
      <c r="F56" s="20" t="s">
        <v>19</v>
      </c>
      <c r="G56" s="20" t="s">
        <v>19</v>
      </c>
      <c r="H56" s="45">
        <v>21840</v>
      </c>
      <c r="I56" s="45"/>
      <c r="J56" s="45"/>
    </row>
    <row r="57" spans="1:10" ht="51">
      <c r="A57" s="40" t="s">
        <v>68</v>
      </c>
      <c r="B57" s="8" t="s">
        <v>74</v>
      </c>
      <c r="C57" s="10" t="s">
        <v>77</v>
      </c>
      <c r="D57" s="39">
        <v>547230547</v>
      </c>
      <c r="E57" s="20">
        <v>152</v>
      </c>
      <c r="F57" s="20" t="s">
        <v>19</v>
      </c>
      <c r="G57" s="20" t="s">
        <v>19</v>
      </c>
      <c r="H57" s="45">
        <v>16380</v>
      </c>
      <c r="I57" s="45"/>
      <c r="J57" s="45"/>
    </row>
    <row r="58" spans="1:10" ht="63.75">
      <c r="A58" s="40" t="s">
        <v>69</v>
      </c>
      <c r="B58" s="8" t="s">
        <v>75</v>
      </c>
      <c r="C58" s="10" t="s">
        <v>8</v>
      </c>
      <c r="D58" s="39">
        <v>547230551</v>
      </c>
      <c r="E58" s="20">
        <v>152</v>
      </c>
      <c r="F58" s="20" t="s">
        <v>19</v>
      </c>
      <c r="G58" s="20" t="s">
        <v>19</v>
      </c>
      <c r="H58" s="45">
        <v>158100</v>
      </c>
      <c r="I58" s="45">
        <v>158100</v>
      </c>
      <c r="J58" s="45">
        <v>158100</v>
      </c>
    </row>
    <row r="59" spans="1:10" ht="15">
      <c r="A59" s="40" t="s">
        <v>70</v>
      </c>
      <c r="B59" s="8" t="s">
        <v>74</v>
      </c>
      <c r="C59" s="10" t="s">
        <v>105</v>
      </c>
      <c r="D59" s="39">
        <v>547230506</v>
      </c>
      <c r="E59" s="20">
        <v>152</v>
      </c>
      <c r="F59" s="20" t="s">
        <v>19</v>
      </c>
      <c r="G59" s="20" t="s">
        <v>19</v>
      </c>
      <c r="H59" s="45">
        <v>923140</v>
      </c>
      <c r="I59" s="45"/>
      <c r="J59" s="45"/>
    </row>
    <row r="60" spans="1:10" ht="51">
      <c r="A60" s="40" t="s">
        <v>71</v>
      </c>
      <c r="B60" s="8" t="s">
        <v>79</v>
      </c>
      <c r="C60" s="10" t="s">
        <v>9</v>
      </c>
      <c r="D60" s="43">
        <v>547230552</v>
      </c>
      <c r="E60" s="20">
        <v>152</v>
      </c>
      <c r="F60" s="20" t="s">
        <v>19</v>
      </c>
      <c r="G60" s="20" t="s">
        <v>19</v>
      </c>
      <c r="H60" s="45">
        <f>9902300+751300</f>
        <v>10653600</v>
      </c>
      <c r="I60" s="45">
        <v>9902300</v>
      </c>
      <c r="J60" s="45">
        <v>9902300</v>
      </c>
    </row>
    <row r="61" spans="1:10" ht="51">
      <c r="A61" s="40" t="s">
        <v>72</v>
      </c>
      <c r="B61" s="8" t="s">
        <v>75</v>
      </c>
      <c r="C61" s="10" t="s">
        <v>9</v>
      </c>
      <c r="D61" s="39">
        <v>547230553</v>
      </c>
      <c r="E61" s="20">
        <v>152</v>
      </c>
      <c r="F61" s="20" t="s">
        <v>19</v>
      </c>
      <c r="G61" s="20" t="s">
        <v>19</v>
      </c>
      <c r="H61" s="45">
        <f>3300800+250400</f>
        <v>3551200</v>
      </c>
      <c r="I61" s="45">
        <v>3300800</v>
      </c>
      <c r="J61" s="45">
        <v>3300800</v>
      </c>
    </row>
    <row r="62" spans="1:10" ht="51">
      <c r="A62" s="40" t="s">
        <v>73</v>
      </c>
      <c r="B62" s="8" t="s">
        <v>74</v>
      </c>
      <c r="C62" s="10" t="s">
        <v>9</v>
      </c>
      <c r="D62" s="39">
        <v>547230554</v>
      </c>
      <c r="E62" s="20">
        <v>152</v>
      </c>
      <c r="F62" s="20" t="s">
        <v>19</v>
      </c>
      <c r="G62" s="20" t="s">
        <v>19</v>
      </c>
      <c r="H62" s="45">
        <f>6274700-1254800</f>
        <v>5019900</v>
      </c>
      <c r="I62" s="45">
        <v>6274700</v>
      </c>
      <c r="J62" s="45">
        <v>6274700</v>
      </c>
    </row>
    <row r="63" spans="1:10" ht="63.75">
      <c r="A63" s="40" t="s">
        <v>92</v>
      </c>
      <c r="B63" s="8" t="s">
        <v>75</v>
      </c>
      <c r="C63" s="10" t="s">
        <v>9</v>
      </c>
      <c r="D63" s="39">
        <v>547230556</v>
      </c>
      <c r="E63" s="20">
        <v>152</v>
      </c>
      <c r="F63" s="20" t="s">
        <v>19</v>
      </c>
      <c r="G63" s="20" t="s">
        <v>19</v>
      </c>
      <c r="H63" s="45"/>
      <c r="I63" s="45"/>
      <c r="J63" s="45"/>
    </row>
    <row r="64" spans="1:10" ht="27" customHeight="1">
      <c r="A64" s="40" t="s">
        <v>83</v>
      </c>
      <c r="B64" s="8" t="s">
        <v>75</v>
      </c>
      <c r="C64" s="10" t="s">
        <v>105</v>
      </c>
      <c r="D64" s="39">
        <v>547230512</v>
      </c>
      <c r="E64" s="20">
        <v>152</v>
      </c>
      <c r="F64" s="20" t="s">
        <v>19</v>
      </c>
      <c r="G64" s="20" t="s">
        <v>19</v>
      </c>
      <c r="H64" s="45">
        <v>868365</v>
      </c>
      <c r="I64" s="45"/>
      <c r="J64" s="45"/>
    </row>
    <row r="65" spans="1:10" ht="63.75">
      <c r="A65" s="40" t="s">
        <v>99</v>
      </c>
      <c r="B65" s="8" t="s">
        <v>75</v>
      </c>
      <c r="C65" s="10" t="s">
        <v>9</v>
      </c>
      <c r="D65" s="39">
        <v>774220513</v>
      </c>
      <c r="E65" s="20">
        <v>152</v>
      </c>
      <c r="F65" s="20" t="s">
        <v>19</v>
      </c>
      <c r="G65" s="20" t="s">
        <v>19</v>
      </c>
      <c r="H65" s="48">
        <v>1800</v>
      </c>
      <c r="I65" s="48">
        <v>1800</v>
      </c>
      <c r="J65" s="48">
        <v>1800</v>
      </c>
    </row>
    <row r="66" spans="1:10" ht="51">
      <c r="A66" s="40" t="s">
        <v>100</v>
      </c>
      <c r="B66" s="8" t="s">
        <v>75</v>
      </c>
      <c r="C66" s="10" t="s">
        <v>77</v>
      </c>
      <c r="D66" s="39">
        <v>774220517</v>
      </c>
      <c r="E66" s="20">
        <v>152</v>
      </c>
      <c r="F66" s="20" t="s">
        <v>19</v>
      </c>
      <c r="G66" s="20" t="s">
        <v>19</v>
      </c>
      <c r="H66" s="48">
        <v>120000</v>
      </c>
      <c r="I66" s="48">
        <v>120000</v>
      </c>
      <c r="J66" s="48">
        <v>120000</v>
      </c>
    </row>
    <row r="67" spans="1:10" ht="60" customHeight="1">
      <c r="A67" s="40" t="s">
        <v>84</v>
      </c>
      <c r="B67" s="8" t="s">
        <v>74</v>
      </c>
      <c r="C67" s="10" t="s">
        <v>78</v>
      </c>
      <c r="D67" s="39">
        <v>547230542</v>
      </c>
      <c r="E67" s="20">
        <v>152</v>
      </c>
      <c r="F67" s="20" t="s">
        <v>19</v>
      </c>
      <c r="G67" s="20" t="s">
        <v>19</v>
      </c>
      <c r="H67" s="45"/>
      <c r="I67" s="45"/>
      <c r="J67" s="45"/>
    </row>
    <row r="68" spans="1:10" ht="15">
      <c r="A68" s="40" t="s">
        <v>103</v>
      </c>
      <c r="B68" s="20" t="s">
        <v>75</v>
      </c>
      <c r="C68" s="19" t="s">
        <v>104</v>
      </c>
      <c r="D68" s="51">
        <v>547230543</v>
      </c>
      <c r="E68" s="20">
        <v>152</v>
      </c>
      <c r="F68" s="52" t="s">
        <v>19</v>
      </c>
      <c r="G68" s="52" t="s">
        <v>19</v>
      </c>
      <c r="H68" s="45">
        <v>151200</v>
      </c>
      <c r="I68" s="45"/>
      <c r="J68" s="45"/>
    </row>
    <row r="69" spans="1:10" ht="15">
      <c r="A69" s="40" t="s">
        <v>103</v>
      </c>
      <c r="B69" s="20" t="s">
        <v>74</v>
      </c>
      <c r="C69" s="19" t="s">
        <v>104</v>
      </c>
      <c r="D69" s="51">
        <v>547230544</v>
      </c>
      <c r="E69" s="20">
        <v>152</v>
      </c>
      <c r="F69" s="52" t="s">
        <v>19</v>
      </c>
      <c r="G69" s="52" t="s">
        <v>19</v>
      </c>
      <c r="H69" s="45">
        <v>151200</v>
      </c>
      <c r="I69" s="45"/>
      <c r="J69" s="45"/>
    </row>
    <row r="70" spans="1:10" ht="60" customHeight="1">
      <c r="A70" s="40" t="s">
        <v>94</v>
      </c>
      <c r="B70" s="8" t="s">
        <v>79</v>
      </c>
      <c r="C70" s="10" t="s">
        <v>9</v>
      </c>
      <c r="D70" s="39">
        <v>547230549</v>
      </c>
      <c r="E70" s="20">
        <v>152</v>
      </c>
      <c r="F70" s="20" t="s">
        <v>19</v>
      </c>
      <c r="G70" s="20" t="s">
        <v>19</v>
      </c>
      <c r="H70" s="45">
        <v>914042.5</v>
      </c>
      <c r="I70" s="45"/>
      <c r="J70" s="45"/>
    </row>
    <row r="71" spans="1:10" ht="76.5">
      <c r="A71" s="40" t="s">
        <v>94</v>
      </c>
      <c r="B71" s="8" t="s">
        <v>75</v>
      </c>
      <c r="C71" s="10" t="s">
        <v>9</v>
      </c>
      <c r="D71" s="39">
        <v>547230550</v>
      </c>
      <c r="E71" s="20">
        <v>152</v>
      </c>
      <c r="F71" s="20" t="s">
        <v>19</v>
      </c>
      <c r="G71" s="20" t="s">
        <v>19</v>
      </c>
      <c r="H71" s="21">
        <v>48107.5</v>
      </c>
      <c r="I71" s="45"/>
      <c r="J71" s="45"/>
    </row>
    <row r="72" spans="1:10" ht="36" customHeight="1">
      <c r="A72" s="60" t="s">
        <v>33</v>
      </c>
      <c r="B72" s="61"/>
      <c r="C72" s="61"/>
      <c r="D72" s="61"/>
      <c r="E72" s="61"/>
      <c r="F72" s="61"/>
      <c r="G72" s="62"/>
      <c r="H72" s="21"/>
      <c r="I72" s="21"/>
      <c r="J72" s="21"/>
    </row>
    <row r="73" spans="1:10" ht="46.5" customHeight="1">
      <c r="A73" s="28" t="s">
        <v>39</v>
      </c>
      <c r="B73" s="18" t="s">
        <v>24</v>
      </c>
      <c r="C73" s="19"/>
      <c r="D73" s="20"/>
      <c r="E73" s="20">
        <v>152</v>
      </c>
      <c r="F73" s="20" t="s">
        <v>19</v>
      </c>
      <c r="G73" s="20" t="s">
        <v>19</v>
      </c>
      <c r="H73" s="21"/>
      <c r="I73" s="21"/>
      <c r="J73" s="21"/>
    </row>
    <row r="74" spans="1:10" ht="45">
      <c r="A74" s="28" t="s">
        <v>40</v>
      </c>
      <c r="B74" s="18" t="s">
        <v>24</v>
      </c>
      <c r="C74" s="19"/>
      <c r="D74" s="20"/>
      <c r="E74" s="20">
        <v>155</v>
      </c>
      <c r="F74" s="20" t="s">
        <v>19</v>
      </c>
      <c r="G74" s="20" t="s">
        <v>19</v>
      </c>
      <c r="H74" s="21"/>
      <c r="I74" s="21"/>
      <c r="J74" s="21"/>
    </row>
    <row r="75" spans="1:10" ht="15">
      <c r="A75" s="17"/>
      <c r="B75" s="18"/>
      <c r="C75" s="19"/>
      <c r="D75" s="20"/>
      <c r="E75" s="20"/>
      <c r="F75" s="20"/>
      <c r="G75" s="20"/>
      <c r="H75" s="21"/>
      <c r="I75" s="21"/>
      <c r="J75" s="21"/>
    </row>
    <row r="76" spans="1:10" ht="15">
      <c r="A76" s="56" t="s">
        <v>34</v>
      </c>
      <c r="B76" s="56"/>
      <c r="C76" s="56"/>
      <c r="D76" s="56"/>
      <c r="E76" s="56"/>
      <c r="F76" s="56"/>
      <c r="G76" s="56"/>
      <c r="H76" s="21"/>
      <c r="I76" s="21"/>
      <c r="J76" s="21"/>
    </row>
    <row r="77" spans="1:10" ht="30">
      <c r="A77" s="28" t="s">
        <v>41</v>
      </c>
      <c r="B77" s="18"/>
      <c r="C77" s="19"/>
      <c r="D77" s="20"/>
      <c r="E77" s="20">
        <v>410</v>
      </c>
      <c r="F77" s="20" t="s">
        <v>19</v>
      </c>
      <c r="G77" s="20" t="s">
        <v>19</v>
      </c>
      <c r="H77" s="21"/>
      <c r="I77" s="21"/>
      <c r="J77" s="21"/>
    </row>
    <row r="78" spans="1:10" ht="30">
      <c r="A78" s="28" t="s">
        <v>42</v>
      </c>
      <c r="B78" s="18"/>
      <c r="C78" s="19"/>
      <c r="D78" s="20"/>
      <c r="E78" s="20">
        <v>410</v>
      </c>
      <c r="F78" s="20" t="s">
        <v>19</v>
      </c>
      <c r="G78" s="20" t="s">
        <v>19</v>
      </c>
      <c r="H78" s="21"/>
      <c r="I78" s="21"/>
      <c r="J78" s="21"/>
    </row>
    <row r="79" spans="1:10" ht="15">
      <c r="A79" s="17"/>
      <c r="B79" s="18"/>
      <c r="C79" s="19"/>
      <c r="D79" s="20"/>
      <c r="E79" s="20"/>
      <c r="F79" s="20"/>
      <c r="G79" s="20"/>
      <c r="H79" s="21"/>
      <c r="I79" s="21"/>
      <c r="J79" s="21"/>
    </row>
    <row r="80" spans="1:10" ht="15">
      <c r="A80" s="56" t="s">
        <v>35</v>
      </c>
      <c r="B80" s="56"/>
      <c r="C80" s="56"/>
      <c r="D80" s="56"/>
      <c r="E80" s="56"/>
      <c r="F80" s="56"/>
      <c r="G80" s="56"/>
      <c r="H80" s="21"/>
      <c r="I80" s="21"/>
      <c r="J80" s="21"/>
    </row>
    <row r="81" spans="1:10" ht="15">
      <c r="A81" s="17" t="s">
        <v>37</v>
      </c>
      <c r="B81" s="18"/>
      <c r="C81" s="19"/>
      <c r="D81" s="20"/>
      <c r="E81" s="20">
        <v>442</v>
      </c>
      <c r="F81" s="20" t="s">
        <v>19</v>
      </c>
      <c r="G81" s="20" t="s">
        <v>19</v>
      </c>
      <c r="H81" s="21"/>
      <c r="I81" s="21"/>
      <c r="J81" s="21"/>
    </row>
    <row r="82" spans="1:10" ht="15">
      <c r="A82" s="17"/>
      <c r="B82" s="18"/>
      <c r="C82" s="19"/>
      <c r="D82" s="20"/>
      <c r="E82" s="20"/>
      <c r="F82" s="20"/>
      <c r="G82" s="20"/>
      <c r="H82" s="21"/>
      <c r="I82" s="21"/>
      <c r="J82" s="21"/>
    </row>
    <row r="83" spans="1:10" ht="15">
      <c r="A83" s="56" t="s">
        <v>36</v>
      </c>
      <c r="B83" s="56"/>
      <c r="C83" s="56"/>
      <c r="D83" s="56"/>
      <c r="E83" s="56"/>
      <c r="F83" s="56"/>
      <c r="G83" s="56"/>
      <c r="H83" s="21"/>
      <c r="I83" s="21"/>
      <c r="J83" s="21"/>
    </row>
    <row r="84" spans="1:10" ht="30">
      <c r="A84" s="28" t="s">
        <v>43</v>
      </c>
      <c r="B84" s="18"/>
      <c r="C84" s="19"/>
      <c r="D84" s="20"/>
      <c r="E84" s="20">
        <v>510</v>
      </c>
      <c r="F84" s="20" t="s">
        <v>19</v>
      </c>
      <c r="G84" s="20" t="s">
        <v>19</v>
      </c>
      <c r="H84" s="21"/>
      <c r="I84" s="21"/>
      <c r="J84" s="21"/>
    </row>
    <row r="87" spans="1:8" ht="15">
      <c r="A87" s="2" t="s">
        <v>44</v>
      </c>
      <c r="B87" s="54"/>
      <c r="C87" s="54"/>
      <c r="E87" s="54"/>
      <c r="F87" s="54"/>
      <c r="G87" s="54"/>
      <c r="H87" s="54"/>
    </row>
    <row r="88" spans="2:8" ht="15">
      <c r="B88" s="55" t="s">
        <v>45</v>
      </c>
      <c r="C88" s="55"/>
      <c r="E88" s="55" t="s">
        <v>46</v>
      </c>
      <c r="F88" s="55"/>
      <c r="G88" s="55"/>
      <c r="H88" s="55"/>
    </row>
    <row r="91" spans="1:10" ht="15">
      <c r="A91" s="2" t="s">
        <v>47</v>
      </c>
      <c r="B91" s="54" t="s">
        <v>90</v>
      </c>
      <c r="C91" s="54"/>
      <c r="E91" s="54" t="s">
        <v>85</v>
      </c>
      <c r="F91" s="54"/>
      <c r="G91" s="54"/>
      <c r="H91" s="54"/>
      <c r="J91" s="42" t="s">
        <v>80</v>
      </c>
    </row>
    <row r="92" spans="2:10" ht="15">
      <c r="B92" s="53" t="s">
        <v>48</v>
      </c>
      <c r="C92" s="53"/>
      <c r="E92" s="55" t="s">
        <v>49</v>
      </c>
      <c r="F92" s="55"/>
      <c r="G92" s="55"/>
      <c r="H92" s="55"/>
      <c r="J92" s="38" t="s">
        <v>50</v>
      </c>
    </row>
    <row r="94" ht="15">
      <c r="A94" s="2" t="s">
        <v>106</v>
      </c>
    </row>
  </sheetData>
  <sheetProtection/>
  <mergeCells count="22">
    <mergeCell ref="A1:J1"/>
    <mergeCell ref="B3:J3"/>
    <mergeCell ref="A9:F9"/>
    <mergeCell ref="A6:G6"/>
    <mergeCell ref="B4:J4"/>
    <mergeCell ref="A17:G17"/>
    <mergeCell ref="A23:G23"/>
    <mergeCell ref="A26:H26"/>
    <mergeCell ref="A37:G37"/>
    <mergeCell ref="A72:G72"/>
    <mergeCell ref="A35:G35"/>
    <mergeCell ref="B91:C91"/>
    <mergeCell ref="B92:C92"/>
    <mergeCell ref="E91:H91"/>
    <mergeCell ref="E92:H92"/>
    <mergeCell ref="A76:G76"/>
    <mergeCell ref="A80:G80"/>
    <mergeCell ref="A83:G83"/>
    <mergeCell ref="B87:C87"/>
    <mergeCell ref="B88:C88"/>
    <mergeCell ref="E87:H87"/>
    <mergeCell ref="E88:H88"/>
  </mergeCells>
  <printOptions/>
  <pageMargins left="0.1968503937007874" right="0.1968503937007874" top="0.1968503937007874" bottom="0.1968503937007874" header="0" footer="0"/>
  <pageSetup fitToHeight="0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Работа</dc:creator>
  <cp:keywords/>
  <dc:description/>
  <cp:lastModifiedBy>User</cp:lastModifiedBy>
  <cp:lastPrinted>2023-09-27T05:22:12Z</cp:lastPrinted>
  <dcterms:created xsi:type="dcterms:W3CDTF">2021-02-20T06:15:36Z</dcterms:created>
  <dcterms:modified xsi:type="dcterms:W3CDTF">2023-09-27T05:22:30Z</dcterms:modified>
  <cp:category/>
  <cp:version/>
  <cp:contentType/>
  <cp:contentStatus/>
</cp:coreProperties>
</file>